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700" tabRatio="717" activeTab="0"/>
  </bookViews>
  <sheets>
    <sheet name="main" sheetId="1" r:id="rId1"/>
    <sheet name="score" sheetId="2" r:id="rId2"/>
    <sheet name="score_2006" sheetId="3" state="veryHidden" r:id="rId3"/>
    <sheet name="A.Factor analysis" sheetId="4" r:id="rId4"/>
    <sheet name="B.Direct-reduction process" sheetId="5" r:id="rId5"/>
    <sheet name="C.Market data approach" sheetId="6" r:id="rId6"/>
    <sheet name="credits" sheetId="7" r:id="rId7"/>
  </sheets>
  <externalReferences>
    <externalReference r:id="rId10"/>
    <externalReference r:id="rId11"/>
    <externalReference r:id="rId12"/>
    <externalReference r:id="rId13"/>
    <externalReference r:id="rId14"/>
    <externalReference r:id="rId15"/>
  </externalReferences>
  <definedNames>
    <definedName name="Cell_計算種別" localSheetId="6">'[5]省エネメニュー'!$L$2</definedName>
    <definedName name="Cell_計算種別">'[2]省エネメニュー'!$L$2</definedName>
    <definedName name="Cell_東電温暖化用HEMS削減効果" localSheetId="6">'[4]070507住宅マクロ条件一覧'!$V$196</definedName>
    <definedName name="Cell_東電温暖化用HEMS削減効果">'[1]070507住宅マクロ条件一覧'!$V$196</definedName>
    <definedName name="_xlnm.Print_Area" localSheetId="3">'A.Factor analysis'!$A$1:$W$177</definedName>
    <definedName name="_xlnm.Print_Area" localSheetId="1">'score'!$A$1:$R$183</definedName>
    <definedName name="risuto">'score_2006'!$S$10:$S$14</definedName>
    <definedName name="衛code">#REF!</definedName>
    <definedName name="衛kg">#REF!</definedName>
    <definedName name="空code">#REF!</definedName>
    <definedName name="空kg">#REF!</definedName>
    <definedName name="資材原単" localSheetId="6">'[6]⑬原単位'!$A$2:$L$2</definedName>
    <definedName name="資材原単">'[3]⑬原単位'!$A$2:$L$2</definedName>
    <definedName name="昇code">#REF!</definedName>
    <definedName name="昇kg">#REF!</definedName>
    <definedName name="設備品目code">#REF!</definedName>
    <definedName name="設備品目kg1">#REF!</definedName>
    <definedName name="設備品目kg2">#REF!</definedName>
    <definedName name="設備品目kg3">#REF!</definedName>
    <definedName name="設備品目kg4">#REF!</definedName>
    <definedName name="中目黒">#REF!</definedName>
    <definedName name="電code">#REF!</definedName>
    <definedName name="電kg">#REF!</definedName>
  </definedNames>
  <calcPr fullCalcOnLoad="1" iterate="1" iterateCount="3" iterateDelta="1"/>
</workbook>
</file>

<file path=xl/comments4.xml><?xml version="1.0" encoding="utf-8"?>
<comments xmlns="http://schemas.openxmlformats.org/spreadsheetml/2006/main">
  <authors>
    <author>伊藤雅人</author>
    <author>Junko ENDO</author>
  </authors>
  <commentList>
    <comment ref="S175" authorId="0">
      <text>
        <r>
          <rPr>
            <b/>
            <sz val="10"/>
            <rFont val="ＭＳ Ｐゴシック"/>
            <family val="3"/>
          </rPr>
          <t>Consider this when evaluating the rental revenue.</t>
        </r>
        <r>
          <rPr>
            <sz val="11"/>
            <rFont val="ＭＳ Ｐゴシック"/>
            <family val="3"/>
          </rPr>
          <t xml:space="preserve">
</t>
        </r>
      </text>
    </comment>
    <comment ref="T175" authorId="1">
      <text>
        <r>
          <rPr>
            <b/>
            <sz val="10"/>
            <rFont val="ＭＳ Ｐゴシック"/>
            <family val="3"/>
          </rPr>
          <t>Evaluate reduced cost per item separately.</t>
        </r>
      </text>
    </comment>
    <comment ref="U175" authorId="1">
      <text>
        <r>
          <rPr>
            <b/>
            <sz val="10"/>
            <rFont val="ＭＳ Ｐゴシック"/>
            <family val="3"/>
          </rPr>
          <t>Consider this when evaluating the capitalization rate.</t>
        </r>
      </text>
    </comment>
    <comment ref="V175" authorId="1">
      <text>
        <r>
          <rPr>
            <b/>
            <sz val="10"/>
            <rFont val="Arial"/>
            <family val="2"/>
          </rPr>
          <t xml:space="preserve">Consider this when evaluating the comparative price of the land/building combined.
</t>
        </r>
      </text>
    </comment>
  </commentList>
</comments>
</file>

<file path=xl/sharedStrings.xml><?xml version="1.0" encoding="utf-8"?>
<sst xmlns="http://schemas.openxmlformats.org/spreadsheetml/2006/main" count="705" uniqueCount="327">
  <si>
    <t xml:space="preserve">The land is based on the actual cost while the building is based on an assumption. </t>
  </si>
  <si>
    <t>Assumed to be 750 yen/month/㎡ per area for rent （including PM fee）</t>
  </si>
  <si>
    <t>Same as utility cost income</t>
  </si>
  <si>
    <t>See below.</t>
  </si>
  <si>
    <t>Unit: 1,000 yen</t>
  </si>
  <si>
    <t>Total</t>
  </si>
  <si>
    <t>Reasons</t>
  </si>
  <si>
    <t>(Price compared with normal specifications)</t>
  </si>
  <si>
    <t>(6-12)</t>
  </si>
  <si>
    <t>Entire Building and Common Properties</t>
  </si>
  <si>
    <t>Items Used for Appraisal and the Reasons</t>
  </si>
  <si>
    <t>weighting coefficients</t>
  </si>
  <si>
    <t>Increase/Decrease in Revenues
(Multiplied Result)</t>
  </si>
  <si>
    <t>Increase/Decrease in Expenditures
(Marked)</t>
  </si>
  <si>
    <t>Increase/Decrease in Yielding
(Addition/Deduction)</t>
  </si>
  <si>
    <t>Comparison
(Multiplied Result)</t>
  </si>
  <si>
    <t>Q Environmental Quality of the building</t>
  </si>
  <si>
    <t>Indoor Environment</t>
  </si>
  <si>
    <t>Noise &amp; Acoustics</t>
  </si>
  <si>
    <t>Background noise level</t>
  </si>
  <si>
    <t>Sound Insulation</t>
  </si>
  <si>
    <t>Sound Insulation of Openings</t>
  </si>
  <si>
    <t>Sound Insulation of Partition Walls</t>
  </si>
  <si>
    <t>Sound Insulation Performance of Floor Slabs (light-weight impact source)</t>
  </si>
  <si>
    <t>Sound Insulation Performance of Floor Slabs (heavy-weight impact source)</t>
  </si>
  <si>
    <t>Sound Absorption</t>
  </si>
  <si>
    <t xml:space="preserve"> Thermal Comfort</t>
  </si>
  <si>
    <t>Room Temperature Control</t>
  </si>
  <si>
    <t>Variable Loads and Following-up Control</t>
  </si>
  <si>
    <t>Perimeter Performance</t>
  </si>
  <si>
    <t>Zoned Control</t>
  </si>
  <si>
    <t>Temperature and Humidity Control</t>
  </si>
  <si>
    <t>Individual Control</t>
  </si>
  <si>
    <t>Non-regular Hour Air-conditioning</t>
  </si>
  <si>
    <t>Monitoring Systems</t>
  </si>
  <si>
    <t>Humidity Control</t>
  </si>
  <si>
    <t>Type of Air Conditioning System</t>
  </si>
  <si>
    <t>Difference in high and low temperature</t>
  </si>
  <si>
    <t>Average airflow speed</t>
  </si>
  <si>
    <t xml:space="preserve"> Lighting &amp; Illumination</t>
  </si>
  <si>
    <t>Daylight Factor</t>
  </si>
  <si>
    <t>Openings by Orientation</t>
  </si>
  <si>
    <t>Daylight Devices</t>
  </si>
  <si>
    <t>Anti-glare Measures</t>
  </si>
  <si>
    <t>Glare from Light Fixtures</t>
  </si>
  <si>
    <t>Daylight Control</t>
  </si>
  <si>
    <t>Illuminance Level</t>
  </si>
  <si>
    <t>Uniformity of Illuminance</t>
  </si>
  <si>
    <t>Lighting Controllability</t>
  </si>
  <si>
    <t>Quality of Service</t>
  </si>
  <si>
    <t>Service Ability</t>
  </si>
  <si>
    <t xml:space="preserve"> Functionality &amp; Usability</t>
  </si>
  <si>
    <t>Provision of Space &amp; Storage</t>
  </si>
  <si>
    <t>Use of Advanced Information System</t>
  </si>
  <si>
    <t>Barrier-free Planning</t>
  </si>
  <si>
    <t>Perceived Spaciousness &amp; Access to View</t>
  </si>
  <si>
    <t>Space for Refreshment</t>
  </si>
  <si>
    <t>Décor Planning</t>
  </si>
  <si>
    <t>Maintenance Management</t>
  </si>
  <si>
    <t>Comprehensive effort</t>
  </si>
  <si>
    <t>Sanitation control</t>
  </si>
  <si>
    <t xml:space="preserve"> Appropriate renewal</t>
  </si>
  <si>
    <t>Updating finishing materials for roofs/external walls</t>
  </si>
  <si>
    <t>Updating pipes/wiring materials</t>
  </si>
  <si>
    <t>Updating major facilities/equipment</t>
  </si>
  <si>
    <t>Outdoor Environment on Site</t>
  </si>
  <si>
    <t>Score Transfer Sheet</t>
  </si>
  <si>
    <t>You can copy &amp; paste the area marked in red directly from the assessment software.</t>
  </si>
  <si>
    <t>Cells ranging from H8 to Q174 can be copied and pasted.</t>
  </si>
  <si>
    <t>LR Environmental Load Reduction of the building</t>
  </si>
  <si>
    <r>
      <t>n</t>
    </r>
    <r>
      <rPr>
        <sz val="9"/>
        <rFont val="ＭＳ Ｐゴシック"/>
        <family val="3"/>
      </rPr>
      <t xml:space="preserve"> </t>
    </r>
    <r>
      <rPr>
        <sz val="9"/>
        <rFont val="Arial"/>
        <family val="2"/>
      </rPr>
      <t>Assessment Manual :</t>
    </r>
  </si>
  <si>
    <r>
      <t>n</t>
    </r>
    <r>
      <rPr>
        <sz val="9"/>
        <rFont val="Arial"/>
        <family val="2"/>
      </rPr>
      <t xml:space="preserve"> Assessment Manual :</t>
    </r>
  </si>
  <si>
    <r>
      <t>n</t>
    </r>
    <r>
      <rPr>
        <sz val="10"/>
        <rFont val="Arial"/>
        <family val="2"/>
      </rPr>
      <t xml:space="preserve"> Building Name</t>
    </r>
  </si>
  <si>
    <r>
      <t>n</t>
    </r>
    <r>
      <rPr>
        <sz val="10"/>
        <rFont val="Arial"/>
        <family val="2"/>
      </rPr>
      <t xml:space="preserve"> File name</t>
    </r>
  </si>
  <si>
    <r>
      <t>n</t>
    </r>
    <r>
      <rPr>
        <sz val="10"/>
        <rFont val="ＭＳ Ｐゴシック"/>
        <family val="3"/>
      </rPr>
      <t xml:space="preserve"> Assessment Manual :</t>
    </r>
  </si>
  <si>
    <r>
      <t>n</t>
    </r>
    <r>
      <rPr>
        <sz val="10"/>
        <rFont val="ＭＳ Ｐゴシック"/>
        <family val="3"/>
      </rPr>
      <t xml:space="preserve"> Assessment Software:</t>
    </r>
  </si>
  <si>
    <t>CASBEE
Ranking.</t>
  </si>
  <si>
    <r>
      <t>n</t>
    </r>
    <r>
      <rPr>
        <sz val="9"/>
        <rFont val="Arial"/>
        <family val="2"/>
      </rPr>
      <t xml:space="preserve"> Assessment Software:</t>
    </r>
  </si>
  <si>
    <t>Recycling efficiency of resource</t>
  </si>
  <si>
    <t>Low negative environmental impact material</t>
  </si>
  <si>
    <t>Integrated score</t>
  </si>
  <si>
    <t>Concerned categories</t>
  </si>
  <si>
    <t>Asbestos</t>
  </si>
  <si>
    <t>Legionella</t>
  </si>
  <si>
    <t>Ventilation</t>
  </si>
  <si>
    <t>Q2</t>
  </si>
  <si>
    <t>Amenity</t>
  </si>
  <si>
    <t>Earthquake-resistance</t>
  </si>
  <si>
    <t>Q-3</t>
  </si>
  <si>
    <t>LR-1</t>
  </si>
  <si>
    <t>LR-2</t>
  </si>
  <si>
    <r>
      <t>n</t>
    </r>
    <r>
      <rPr>
        <b/>
        <sz val="10"/>
        <rFont val="Arial"/>
        <family val="2"/>
      </rPr>
      <t xml:space="preserve"> LR-1 Scorebook according to usage</t>
    </r>
  </si>
  <si>
    <r>
      <t>n</t>
    </r>
    <r>
      <rPr>
        <sz val="9"/>
        <rFont val="Arial"/>
        <family val="2"/>
      </rPr>
      <t xml:space="preserve"> Assessment Software:</t>
    </r>
  </si>
  <si>
    <t>LR Environmental Load Reduction of the building</t>
  </si>
  <si>
    <t>LR Environmental Load Reduction of the building</t>
  </si>
  <si>
    <t>For net multiplication</t>
  </si>
  <si>
    <t>For net multiplication</t>
  </si>
  <si>
    <t>Q1</t>
  </si>
  <si>
    <t>Score Sheet</t>
  </si>
  <si>
    <t>Noise</t>
  </si>
  <si>
    <t>Daylighting</t>
  </si>
  <si>
    <t>Illuminance</t>
  </si>
  <si>
    <t>Air Quality</t>
  </si>
  <si>
    <t>Source Control</t>
  </si>
  <si>
    <t>Chemical Pollutants</t>
  </si>
  <si>
    <t>Mites, Mold etc</t>
  </si>
  <si>
    <t>Ventilation Rate</t>
  </si>
  <si>
    <t>Natural Ventilation Performance</t>
  </si>
  <si>
    <t>Consideration for Outside Air Intake</t>
  </si>
  <si>
    <t>Air Supply Planning</t>
  </si>
  <si>
    <t>Operation Plan</t>
  </si>
  <si>
    <t>CO2 Monitoring</t>
  </si>
  <si>
    <t>Control of Smoking</t>
  </si>
  <si>
    <t>Q2</t>
  </si>
  <si>
    <t>Amenity</t>
  </si>
  <si>
    <t>Earthquake-resistance</t>
  </si>
  <si>
    <t>Reliability</t>
  </si>
  <si>
    <t>Townscape &amp; Landscape</t>
  </si>
  <si>
    <t>Local Characteristics &amp; Outdoor Amenity</t>
  </si>
  <si>
    <t>Improvement of the Thermal Environment on Site</t>
  </si>
  <si>
    <t>Building Thermal Load</t>
  </si>
  <si>
    <t>Natural Energy Utilization</t>
  </si>
  <si>
    <t>2a</t>
  </si>
  <si>
    <t>2b</t>
  </si>
  <si>
    <t>Dirct Use of Natural Energy</t>
  </si>
  <si>
    <t>Converted Use of Renewable Energy</t>
  </si>
  <si>
    <t>Efficiency in Building Service System</t>
  </si>
  <si>
    <t>3a</t>
  </si>
  <si>
    <t>3b</t>
  </si>
  <si>
    <t>Efficient Operation</t>
  </si>
  <si>
    <t>Monitoring</t>
  </si>
  <si>
    <t>Operation &amp; Management System</t>
  </si>
  <si>
    <t>LR1</t>
  </si>
  <si>
    <t>Energy</t>
  </si>
  <si>
    <t>LR2</t>
  </si>
  <si>
    <t>Resources &amp; Materials</t>
  </si>
  <si>
    <t xml:space="preserve">Water Resources </t>
  </si>
  <si>
    <t>Water Saving</t>
  </si>
  <si>
    <t>Rainwater &amp; Gray Water</t>
  </si>
  <si>
    <t>Rainwater Use System</t>
  </si>
  <si>
    <t>Gray Water Reuse System</t>
  </si>
  <si>
    <t>Reducing Usage of Non-renewable Resources</t>
  </si>
  <si>
    <t>Reducing Usage of Materials</t>
  </si>
  <si>
    <t>Continuing Use of Existing Building Skeleton etc</t>
  </si>
  <si>
    <t>Use of Recycled Materials as Structural Frame Materials</t>
  </si>
  <si>
    <t>Use of Recycled Materials as Non-structural Materials</t>
  </si>
  <si>
    <t>Timber from Sustainable Forestry</t>
  </si>
  <si>
    <t>Reusability of Components and Materials</t>
  </si>
  <si>
    <t>Avoiding the Use of Materials with Pollutant Content</t>
  </si>
  <si>
    <t>Use of Materials without Harmful Substances</t>
  </si>
  <si>
    <t>Avoidance of CFCs and Halons</t>
  </si>
  <si>
    <t>Fire Retardant</t>
  </si>
  <si>
    <t>Insulation Materials</t>
  </si>
  <si>
    <t>Refrigerants</t>
  </si>
  <si>
    <t>LR3</t>
  </si>
  <si>
    <t>Off-site Environment</t>
  </si>
  <si>
    <t>Consideration of Global Warming</t>
  </si>
  <si>
    <t>Consideration of Local Environment</t>
  </si>
  <si>
    <t>Air Pollution</t>
  </si>
  <si>
    <t>Heat Island Effect</t>
  </si>
  <si>
    <t>Load on Local Infrastructure</t>
  </si>
  <si>
    <t>Reduction of Rainwater Processing Loads</t>
  </si>
  <si>
    <t>Sewage Load Suppression</t>
  </si>
  <si>
    <t>Traffic Load Control</t>
  </si>
  <si>
    <t>Waste Treatment Loads</t>
  </si>
  <si>
    <t>Noise, Vibration &amp; Odor</t>
  </si>
  <si>
    <t>Noise</t>
  </si>
  <si>
    <t>Vibration</t>
  </si>
  <si>
    <t>Odor</t>
  </si>
  <si>
    <t>Wind Damage &amp; Sunlight Obstruction</t>
  </si>
  <si>
    <t>Restriction of Wind Damage</t>
  </si>
  <si>
    <t>Restriction of sunlight obstruction</t>
  </si>
  <si>
    <t>Light Pollution</t>
  </si>
  <si>
    <t>Light that Spills Outside</t>
  </si>
  <si>
    <t>Daylight Reflected by External Wall of Building</t>
  </si>
  <si>
    <t>Flexibility &amp; Adaptability</t>
  </si>
  <si>
    <t>Spatial Margin</t>
  </si>
  <si>
    <t>Allowance for Floor-to-floor Height</t>
  </si>
  <si>
    <t>Adaptability of Floor Layout</t>
  </si>
  <si>
    <t>Floor Load Margin</t>
  </si>
  <si>
    <t>Adaptability of Facilities</t>
  </si>
  <si>
    <t>Ease of Air Conditioning Duct Renewal</t>
  </si>
  <si>
    <t>Ease of Water Supply and Drain Pipe Renewal</t>
  </si>
  <si>
    <t>Ease of Electrical Wiring Renewal</t>
  </si>
  <si>
    <t>Ease of Communications Cable Renewal</t>
  </si>
  <si>
    <t>Ease of Equipment Renewal</t>
  </si>
  <si>
    <t>HVAC System</t>
  </si>
  <si>
    <t>Water Supply &amp; Drainage</t>
  </si>
  <si>
    <t>Electrical Equipment</t>
  </si>
  <si>
    <t>Support Method of Machines &amp; Ducts</t>
  </si>
  <si>
    <t>Communications &amp; IT Equipment</t>
  </si>
  <si>
    <t>Durability &amp; Reliability</t>
  </si>
  <si>
    <t>Earthquake Resistance</t>
  </si>
  <si>
    <t>Seismic Isolation &amp; Vibration Damping Systems</t>
  </si>
  <si>
    <t>Service Life of Components</t>
  </si>
  <si>
    <t>Service Life of Structural Frame Materials</t>
  </si>
  <si>
    <t>Necessary Refurbishment Interval for Exterior Finishes</t>
  </si>
  <si>
    <t>Necessary Renewal Interval for Main Interior Finishes</t>
  </si>
  <si>
    <t>Necessary Renewal Interval for Major Equipment and Services</t>
  </si>
  <si>
    <t>Q3</t>
  </si>
  <si>
    <t>Execution &amp; Completion</t>
  </si>
  <si>
    <t>Basis</t>
  </si>
  <si>
    <t>Evaluation by ERR</t>
  </si>
  <si>
    <t>Evaluation by individual equipment</t>
  </si>
  <si>
    <t>Air conditioning facilities</t>
  </si>
  <si>
    <t>Ventilating installation</t>
  </si>
  <si>
    <t>Lighting equipment</t>
  </si>
  <si>
    <t>Hot water apparatus</t>
  </si>
  <si>
    <t>Elevator equipment</t>
  </si>
  <si>
    <t>Energy utilization efficiency making equipment</t>
  </si>
  <si>
    <t>Cleaning</t>
  </si>
  <si>
    <t>Asbestos</t>
  </si>
  <si>
    <t>Legionella</t>
  </si>
  <si>
    <t>Ventilation</t>
  </si>
  <si>
    <t>Preservation &amp; Creation of Biotope
[Preservation of Biotope]</t>
  </si>
  <si>
    <t>Attention to Local Charcter &amp; Improvement of Comfort
[Attention to Local Character &amp; Improvement of Comfort]</t>
  </si>
  <si>
    <t>Provision of Backup Space[Securing backup space]</t>
  </si>
  <si>
    <t>Necessary Replacement Interval for Air Conditioning and Ventilation Ducts</t>
  </si>
  <si>
    <t>Necessary Renewal Interval of Replacing Pipes/Cables
[Necessary Renewal Interval for HVAC and Water Supply and Drainage Pipes]</t>
  </si>
  <si>
    <t>Room Temperature Setting
[Room Temperature]</t>
  </si>
  <si>
    <t>Equipment noise
[Equivalent noise level]</t>
  </si>
  <si>
    <t>Source measures</t>
  </si>
  <si>
    <t>enter figures and comments.</t>
  </si>
  <si>
    <t>Score Transfer Sheet</t>
  </si>
  <si>
    <t>Residential and Accommodation sections</t>
  </si>
  <si>
    <t>Score</t>
  </si>
  <si>
    <t>Total</t>
  </si>
  <si>
    <t>Property Appraisal Support Tool</t>
  </si>
  <si>
    <t>Version</t>
  </si>
  <si>
    <t>Assessment Software</t>
  </si>
  <si>
    <t>Select file</t>
  </si>
  <si>
    <t>Concerned categories</t>
  </si>
  <si>
    <t>Score Sheet</t>
  </si>
  <si>
    <t>Summary of environmentally conscious 
efforts in design</t>
  </si>
  <si>
    <t>: Items which likely impact prices</t>
  </si>
  <si>
    <t>Rent</t>
  </si>
  <si>
    <t>Common service costs</t>
  </si>
  <si>
    <t>Utility costs (exclusive area)</t>
  </si>
  <si>
    <t>Parking lot</t>
  </si>
  <si>
    <t>Other</t>
  </si>
  <si>
    <t>Operating income</t>
  </si>
  <si>
    <t>Taxes</t>
  </si>
  <si>
    <t>Maintenance costs</t>
  </si>
  <si>
    <t>Utility costs (common area)</t>
  </si>
  <si>
    <t>Insurance premium</t>
  </si>
  <si>
    <t>Operating expenses</t>
  </si>
  <si>
    <t>Net operating income</t>
  </si>
  <si>
    <t>Profit from operating deposits (+)</t>
  </si>
  <si>
    <t>Capital expenses (-)</t>
  </si>
  <si>
    <t>Net income</t>
  </si>
  <si>
    <t>Capitalization rate</t>
  </si>
  <si>
    <t>[Assessing capitalization rate]</t>
  </si>
  <si>
    <t>Standard capitalization rate in an area</t>
  </si>
  <si>
    <t>Location</t>
  </si>
  <si>
    <t>Tenant risks</t>
  </si>
  <si>
    <t>Ownership-related risks</t>
  </si>
  <si>
    <t>Number of years after built</t>
  </si>
  <si>
    <t>Floor area</t>
  </si>
  <si>
    <t>Legality</t>
  </si>
  <si>
    <t>Increase/decrease by CASBEE item analysis</t>
  </si>
  <si>
    <t>Capitalization rate for assessment</t>
  </si>
  <si>
    <t>To be assessed based on cap. rates of transaction cases</t>
  </si>
  <si>
    <t>Direct route to a nearby station</t>
  </si>
  <si>
    <t>Normal multi-tenant building</t>
  </si>
  <si>
    <t>Segmented ownership</t>
  </si>
  <si>
    <t>10 years or less</t>
  </si>
  <si>
    <t>Standard size</t>
  </si>
  <si>
    <t>ER says there is no problem</t>
  </si>
  <si>
    <t>See Exhibit A</t>
  </si>
  <si>
    <t>Included in the rent</t>
  </si>
  <si>
    <t>No.</t>
  </si>
  <si>
    <t>Address:  XXX</t>
  </si>
  <si>
    <t>Built in Year XX</t>
  </si>
  <si>
    <t>Type of structure XX and 
number of floors XX</t>
  </si>
  <si>
    <t>#</t>
  </si>
  <si>
    <t>Address:  XXX</t>
  </si>
  <si>
    <t>(1)</t>
  </si>
  <si>
    <t xml:space="preserve"> </t>
  </si>
  <si>
    <t>Transaction date</t>
  </si>
  <si>
    <t>General description</t>
  </si>
  <si>
    <t xml:space="preserve">there is a method of the inclusion there, too. </t>
  </si>
  <si>
    <t>(2)</t>
  </si>
  <si>
    <t>(3)</t>
  </si>
  <si>
    <t>Address:  XXX</t>
  </si>
  <si>
    <t>Transaction value 
(a)</t>
  </si>
  <si>
    <t>Circumstantial
adjustment
(b)</t>
  </si>
  <si>
    <t>Time adjustment 
(c)</t>
  </si>
  <si>
    <t>Standardizalition adjustment 
(d)</t>
  </si>
  <si>
    <t>Regional factors comparison 
(e)</t>
  </si>
  <si>
    <t>Difference in building quality adjustment 
(f)</t>
  </si>
  <si>
    <t>Individual factor CASBEE 
(g)</t>
  </si>
  <si>
    <t>Individual factor Other than (g) 
(h)</t>
  </si>
  <si>
    <t xml:space="preserve">Separately, "Details of an individual factor" is displayed, and </t>
  </si>
  <si>
    <t>a*b*c*d*</t>
  </si>
  <si>
    <t>Total floor area XX m2</t>
  </si>
  <si>
    <t>Cells ranging from H8 to Q174 can be copied and pasted.</t>
  </si>
  <si>
    <t>Value indicated by the income approach
 by direct capitalization method</t>
  </si>
  <si>
    <r>
      <t>OER</t>
    </r>
    <r>
      <rPr>
        <sz val="11"/>
        <rFont val="ＭＳ Ｐゴシック"/>
        <family val="3"/>
      </rPr>
      <t>（</t>
    </r>
    <r>
      <rPr>
        <sz val="11"/>
        <rFont val="Arial"/>
        <family val="2"/>
      </rPr>
      <t>Operating expenses/operating income</t>
    </r>
    <r>
      <rPr>
        <sz val="11"/>
        <rFont val="ＭＳ Ｐゴシック"/>
        <family val="3"/>
      </rPr>
      <t>）</t>
    </r>
  </si>
  <si>
    <t>Area proportional
 distribution</t>
  </si>
  <si>
    <t>Avoiding the Use of Materials with 
Pollutant Content</t>
  </si>
  <si>
    <t xml:space="preserve">Consideration of Surrounding 
(Neighborhood) Environment </t>
  </si>
  <si>
    <t xml:space="preserve">Consideration of Surrounding 
(Neighborhood) Environment </t>
  </si>
  <si>
    <t>Score 2008 version</t>
  </si>
  <si>
    <t>Items</t>
  </si>
  <si>
    <t>Designated Property (DP)</t>
  </si>
  <si>
    <t>Property as usual (PaU)</t>
  </si>
  <si>
    <t>Calculation basis
 (in comparison between DP and PaU)</t>
  </si>
  <si>
    <r>
      <t>8,000yen/month/</t>
    </r>
    <r>
      <rPr>
        <sz val="10"/>
        <rFont val="ＭＳ Ｐゴシック"/>
        <family val="3"/>
      </rPr>
      <t>㎡</t>
    </r>
    <r>
      <rPr>
        <sz val="10"/>
        <rFont val="Arial"/>
        <family val="2"/>
      </rPr>
      <t xml:space="preserve"> for PaU, to which the percentage of increased CASBEE income and a half of the reduced amount of utility costs within the occupied area are added for DP (Rate of operation is 95% for both)</t>
    </r>
  </si>
  <si>
    <r>
      <t>600 yen/month/</t>
    </r>
    <r>
      <rPr>
        <sz val="9"/>
        <rFont val="ＭＳ Ｐゴシック"/>
        <family val="3"/>
      </rPr>
      <t>㎡</t>
    </r>
    <r>
      <rPr>
        <sz val="9"/>
        <rFont val="Arial"/>
        <family val="2"/>
      </rPr>
      <t xml:space="preserve"> for PaU, while 20% less for DP through its energy-saving design (Rate of operation is 95% for both, and the budget table is referred to for calculation.)</t>
    </r>
  </si>
  <si>
    <t xml:space="preserve">Utility costs </t>
  </si>
  <si>
    <t>Not added up due to the operation by the property management union.</t>
  </si>
  <si>
    <t xml:space="preserve">Income from renting places for vending machines and antennas, etc. </t>
  </si>
  <si>
    <r>
      <t>150 yen/month/</t>
    </r>
    <r>
      <rPr>
        <sz val="9"/>
        <rFont val="ＭＳ Ｐゴシック"/>
        <family val="3"/>
      </rPr>
      <t>㎡</t>
    </r>
    <r>
      <rPr>
        <sz val="9"/>
        <rFont val="Arial"/>
        <family val="2"/>
      </rPr>
      <t xml:space="preserve"> per area for rent, the DP can be reduced by 20% for energy-saving designs</t>
    </r>
  </si>
  <si>
    <t>Not included herein but added up in the liquid deposits</t>
  </si>
  <si>
    <t>Assessed by referring to the engineering report, etc.</t>
  </si>
  <si>
    <t>Calculation basis</t>
  </si>
  <si>
    <t>(17÷18)</t>
  </si>
  <si>
    <t>(12÷6)</t>
  </si>
  <si>
    <t>[Sheet C] Sales comparison approach</t>
  </si>
  <si>
    <t>Major transactions adopted and estimating comparative prices</t>
  </si>
  <si>
    <t xml:space="preserve">（Note） </t>
  </si>
  <si>
    <t xml:space="preserve">The sales comparison approach is not necessarily popular for appraisal of land and buildings combined,
</t>
  </si>
  <si>
    <t>but is described for reference purposes as an example of appraisals including potential pricing factors, etc.</t>
  </si>
  <si>
    <t>[Sheet A] Analyzing pricing factors by CASBEE score sheet</t>
  </si>
  <si>
    <t>[ Sheet B] Value indicated by the income approach (Direct Capitalization Method)</t>
  </si>
  <si>
    <t>e*f*g*h*i</t>
  </si>
  <si>
    <t>Comparative price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</si>
</sst>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quot;-&quot;"/>
    <numFmt numFmtId="178" formatCode="0.0;0.0;&quot;-&quot;\ "/>
    <numFmt numFmtId="179" formatCode="0.0%"/>
    <numFmt numFmtId="180" formatCode="0.00;0.00;&quot;-&quot;\ "/>
    <numFmt numFmtId="181" formatCode="0_ "/>
    <numFmt numFmtId="182" formatCode="0;0;&quot;-&quot;"/>
    <numFmt numFmtId="183" formatCode="[$-409]mmmm\ yyyy;@"/>
    <numFmt numFmtId="184" formatCode="#,##0&quot;yen/m2&quot;"/>
    <numFmt numFmtId="185" formatCode="0.00_);[Red]\(0.00\)"/>
  </numFmts>
  <fonts count="97">
    <font>
      <sz val="11"/>
      <name val="ＭＳ Ｐゴシック"/>
      <family val="3"/>
    </font>
    <font>
      <sz val="6"/>
      <name val="ＭＳ Ｐゴシック"/>
      <family val="3"/>
    </font>
    <font>
      <b/>
      <sz val="10"/>
      <color indexed="9"/>
      <name val="Arial"/>
      <family val="2"/>
    </font>
    <font>
      <sz val="9"/>
      <name val="Arial"/>
      <family val="2"/>
    </font>
    <font>
      <b/>
      <sz val="12"/>
      <color indexed="9"/>
      <name val="Arial"/>
      <family val="2"/>
    </font>
    <font>
      <b/>
      <sz val="11"/>
      <name val="ＭＳ Ｐゴシック"/>
      <family val="3"/>
    </font>
    <font>
      <sz val="10"/>
      <name val="Arial"/>
      <family val="2"/>
    </font>
    <font>
      <sz val="10"/>
      <name val="ＭＳ Ｐゴシック"/>
      <family val="3"/>
    </font>
    <font>
      <b/>
      <sz val="9"/>
      <color indexed="63"/>
      <name val="Arial"/>
      <family val="2"/>
    </font>
    <font>
      <b/>
      <sz val="11"/>
      <color indexed="63"/>
      <name val="Arial"/>
      <family val="2"/>
    </font>
    <font>
      <sz val="9"/>
      <name val="ＭＳ Ｐゴシック"/>
      <family val="3"/>
    </font>
    <font>
      <b/>
      <sz val="9"/>
      <name val="Arial"/>
      <family val="2"/>
    </font>
    <font>
      <sz val="9"/>
      <color indexed="63"/>
      <name val="Arial"/>
      <family val="2"/>
    </font>
    <font>
      <b/>
      <sz val="10"/>
      <color indexed="18"/>
      <name val="Arial"/>
      <family val="2"/>
    </font>
    <font>
      <sz val="10"/>
      <color indexed="18"/>
      <name val="Arial"/>
      <family val="2"/>
    </font>
    <font>
      <b/>
      <sz val="10"/>
      <color indexed="10"/>
      <name val="Arial"/>
      <family val="2"/>
    </font>
    <font>
      <sz val="11"/>
      <color indexed="10"/>
      <name val="ＭＳ Ｐゴシック"/>
      <family val="3"/>
    </font>
    <font>
      <sz val="9"/>
      <color indexed="10"/>
      <name val="Arial"/>
      <family val="2"/>
    </font>
    <font>
      <b/>
      <sz val="9"/>
      <color indexed="10"/>
      <name val="Arial"/>
      <family val="2"/>
    </font>
    <font>
      <sz val="11"/>
      <color indexed="9"/>
      <name val="ＭＳ Ｐゴシック"/>
      <family val="3"/>
    </font>
    <font>
      <b/>
      <sz val="11"/>
      <color indexed="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明朝"/>
      <family val="3"/>
    </font>
    <font>
      <sz val="11"/>
      <color indexed="17"/>
      <name val="ＭＳ Ｐゴシック"/>
      <family val="3"/>
    </font>
    <font>
      <sz val="6"/>
      <name val="明朝"/>
      <family val="1"/>
    </font>
    <font>
      <b/>
      <sz val="12"/>
      <name val="Arial"/>
      <family val="2"/>
    </font>
    <font>
      <b/>
      <sz val="9"/>
      <color indexed="8"/>
      <name val="Arial"/>
      <family val="2"/>
    </font>
    <font>
      <b/>
      <sz val="11"/>
      <color indexed="8"/>
      <name val="Arial"/>
      <family val="2"/>
    </font>
    <font>
      <b/>
      <sz val="11"/>
      <name val="Arial"/>
      <family val="2"/>
    </font>
    <font>
      <sz val="9"/>
      <color indexed="8"/>
      <name val="Arial"/>
      <family val="2"/>
    </font>
    <font>
      <b/>
      <sz val="11"/>
      <color indexed="17"/>
      <name val="Arial"/>
      <family val="2"/>
    </font>
    <font>
      <b/>
      <sz val="8"/>
      <name val="Arial"/>
      <family val="2"/>
    </font>
    <font>
      <b/>
      <sz val="10"/>
      <name val="ＭＳ Ｐゴシック"/>
      <family val="3"/>
    </font>
    <font>
      <sz val="11"/>
      <name val="ＭＳ 明朝"/>
      <family val="1"/>
    </font>
    <font>
      <b/>
      <sz val="10"/>
      <name val="Arial"/>
      <family val="2"/>
    </font>
    <font>
      <sz val="10.5"/>
      <color indexed="8"/>
      <name val="ＭＳ 明朝"/>
      <family val="1"/>
    </font>
    <font>
      <sz val="10.5"/>
      <color indexed="8"/>
      <name val="Times New Roman"/>
      <family val="1"/>
    </font>
    <font>
      <sz val="11"/>
      <name val="Arial"/>
      <family val="2"/>
    </font>
    <font>
      <sz val="11"/>
      <color indexed="10"/>
      <name val="Arial"/>
      <family val="2"/>
    </font>
    <font>
      <b/>
      <sz val="20"/>
      <color indexed="9"/>
      <name val="Arial"/>
      <family val="2"/>
    </font>
    <font>
      <b/>
      <i/>
      <sz val="20"/>
      <color indexed="9"/>
      <name val="Arial"/>
      <family val="2"/>
    </font>
    <font>
      <sz val="10"/>
      <color indexed="53"/>
      <name val="Arial"/>
      <family val="2"/>
    </font>
    <font>
      <b/>
      <sz val="11"/>
      <color indexed="9"/>
      <name val="Arial"/>
      <family val="2"/>
    </font>
    <font>
      <sz val="10"/>
      <color indexed="9"/>
      <name val="Arial"/>
      <family val="2"/>
    </font>
    <font>
      <sz val="8"/>
      <name val="Arial"/>
      <family val="2"/>
    </font>
    <font>
      <b/>
      <sz val="16"/>
      <name val="Arial"/>
      <family val="2"/>
    </font>
    <font>
      <sz val="10"/>
      <color indexed="8"/>
      <name val="Arial"/>
      <family val="2"/>
    </font>
    <font>
      <b/>
      <u val="single"/>
      <sz val="11"/>
      <name val="Arial"/>
      <family val="2"/>
    </font>
    <font>
      <sz val="11"/>
      <color indexed="8"/>
      <name val="Arial"/>
      <family val="2"/>
    </font>
    <font>
      <b/>
      <sz val="12"/>
      <color indexed="8"/>
      <name val="Arial"/>
      <family val="2"/>
    </font>
    <font>
      <sz val="12"/>
      <color indexed="8"/>
      <name val="Arial"/>
      <family val="2"/>
    </font>
    <font>
      <b/>
      <sz val="14"/>
      <color indexed="9"/>
      <name val="Arial"/>
      <family val="2"/>
    </font>
    <font>
      <sz val="9"/>
      <color indexed="9"/>
      <name val="Arial"/>
      <family val="2"/>
    </font>
    <font>
      <b/>
      <sz val="8"/>
      <color indexed="9"/>
      <name val="Arial"/>
      <family val="2"/>
    </font>
    <font>
      <b/>
      <i/>
      <sz val="11"/>
      <name val="Arial"/>
      <family val="2"/>
    </font>
    <font>
      <sz val="8"/>
      <color indexed="9"/>
      <name val="Arial"/>
      <family val="2"/>
    </font>
    <font>
      <i/>
      <sz val="11"/>
      <name val="Arial"/>
      <family val="2"/>
    </font>
    <font>
      <i/>
      <sz val="9"/>
      <color indexed="8"/>
      <name val="Arial"/>
      <family val="2"/>
    </font>
    <font>
      <i/>
      <sz val="9"/>
      <name val="Arial"/>
      <family val="2"/>
    </font>
    <font>
      <b/>
      <sz val="9"/>
      <color indexed="9"/>
      <name val="Arial"/>
      <family val="2"/>
    </font>
    <font>
      <b/>
      <sz val="8"/>
      <color indexed="10"/>
      <name val="Arial"/>
      <family val="2"/>
    </font>
    <font>
      <sz val="9"/>
      <color indexed="17"/>
      <name val="Arial"/>
      <family val="2"/>
    </font>
    <font>
      <b/>
      <sz val="8"/>
      <color indexed="17"/>
      <name val="Arial"/>
      <family val="2"/>
    </font>
    <font>
      <sz val="6"/>
      <name val="Arial"/>
      <family val="2"/>
    </font>
    <font>
      <sz val="7"/>
      <color indexed="8"/>
      <name val="Arial"/>
      <family val="2"/>
    </font>
    <font>
      <sz val="11"/>
      <color indexed="23"/>
      <name val="Arial"/>
      <family val="2"/>
    </font>
    <font>
      <b/>
      <sz val="10"/>
      <color indexed="17"/>
      <name val="Arial"/>
      <family val="2"/>
    </font>
    <font>
      <sz val="6"/>
      <color indexed="8"/>
      <name val="Arial"/>
      <family val="2"/>
    </font>
    <font>
      <b/>
      <sz val="10"/>
      <color indexed="63"/>
      <name val="Arial"/>
      <family val="2"/>
    </font>
    <font>
      <strike/>
      <sz val="10"/>
      <name val="Arial"/>
      <family val="2"/>
    </font>
    <font>
      <b/>
      <sz val="10"/>
      <color indexed="8"/>
      <name val="Arial"/>
      <family val="2"/>
    </font>
    <font>
      <strike/>
      <sz val="11"/>
      <name val="Arial"/>
      <family val="2"/>
    </font>
    <font>
      <sz val="11"/>
      <color indexed="9"/>
      <name val="Arial"/>
      <family val="2"/>
    </font>
    <font>
      <b/>
      <strike/>
      <sz val="11"/>
      <name val="Arial"/>
      <family val="2"/>
    </font>
    <font>
      <b/>
      <strike/>
      <sz val="10"/>
      <name val="Arial"/>
      <family val="2"/>
    </font>
    <font>
      <b/>
      <sz val="14"/>
      <color indexed="10"/>
      <name val="Arial"/>
      <family val="2"/>
    </font>
    <font>
      <b/>
      <sz val="11"/>
      <color indexed="10"/>
      <name val="Arial"/>
      <family val="2"/>
    </font>
    <font>
      <sz val="12"/>
      <name val="Arial"/>
      <family val="2"/>
    </font>
    <font>
      <sz val="10.5"/>
      <name val="Arial"/>
      <family val="2"/>
    </font>
    <font>
      <sz val="9"/>
      <name val="Wingdings"/>
      <family val="0"/>
    </font>
    <font>
      <sz val="10"/>
      <name val="Wingdings"/>
      <family val="0"/>
    </font>
    <font>
      <b/>
      <sz val="10"/>
      <name val="Wingdings"/>
      <family val="0"/>
    </font>
    <font>
      <sz val="10.5"/>
      <name val="Wingdings 3"/>
      <family val="1"/>
    </font>
    <font>
      <sz val="9"/>
      <name val="MS UI Gothic"/>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indexed="17"/>
        <bgColor indexed="64"/>
      </patternFill>
    </fill>
    <fill>
      <patternFill patternType="solid">
        <fgColor indexed="63"/>
        <bgColor indexed="64"/>
      </patternFill>
    </fill>
    <fill>
      <patternFill patternType="lightTrellis">
        <bgColor indexed="26"/>
      </patternFill>
    </fill>
    <fill>
      <patternFill patternType="solid">
        <fgColor indexed="15"/>
        <bgColor indexed="64"/>
      </patternFill>
    </fill>
    <fill>
      <patternFill patternType="solid">
        <fgColor indexed="50"/>
        <bgColor indexed="64"/>
      </patternFill>
    </fill>
  </fills>
  <borders count="1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style="dashed"/>
      <top style="medium">
        <color indexed="23"/>
      </top>
      <bottom style="thin"/>
    </border>
    <border>
      <left style="thin"/>
      <right style="dashed"/>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ashed"/>
      <top>
        <color indexed="63"/>
      </top>
      <bottom style="thin"/>
    </border>
    <border>
      <left style="thin"/>
      <right style="dashed"/>
      <top>
        <color indexed="63"/>
      </top>
      <bottom>
        <color indexed="63"/>
      </bottom>
    </border>
    <border>
      <left style="thin"/>
      <right style="dashed"/>
      <top style="thin"/>
      <bottom style="thin"/>
    </border>
    <border>
      <left style="medium"/>
      <right style="medium"/>
      <top style="thin"/>
      <bottom style="medium"/>
    </border>
    <border>
      <left style="medium"/>
      <right style="medium"/>
      <top style="medium"/>
      <bottom style="medium"/>
    </border>
    <border>
      <left style="thin"/>
      <right style="dashed"/>
      <top style="thin"/>
      <bottom style="medium"/>
    </border>
    <border>
      <left style="thin"/>
      <right style="thin"/>
      <top>
        <color indexed="63"/>
      </top>
      <bottom style="medium"/>
    </border>
    <border>
      <left style="thin"/>
      <right style="thin"/>
      <top>
        <color indexed="63"/>
      </top>
      <bottom style="thin"/>
    </border>
    <border>
      <left style="thin"/>
      <right style="dashed"/>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color indexed="63"/>
      </bottom>
    </border>
    <border>
      <left style="medium"/>
      <right style="medium"/>
      <top style="medium">
        <color indexed="23"/>
      </top>
      <bottom style="medium">
        <color indexed="23"/>
      </bottom>
    </border>
    <border>
      <left style="medium"/>
      <right style="medium"/>
      <top style="thin"/>
      <bottom style="thin"/>
    </border>
    <border>
      <left style="medium"/>
      <right style="medium"/>
      <top style="medium"/>
      <bottom style="medium">
        <color indexed="23"/>
      </bottom>
    </border>
    <border>
      <left style="medium"/>
      <right style="medium"/>
      <top>
        <color indexed="63"/>
      </top>
      <bottom style="thin"/>
    </border>
    <border>
      <left style="dashed"/>
      <right style="thin"/>
      <top>
        <color indexed="63"/>
      </top>
      <bottom>
        <color indexed="63"/>
      </bottom>
    </border>
    <border>
      <left style="dashed"/>
      <right>
        <color indexed="63"/>
      </right>
      <top>
        <color indexed="63"/>
      </top>
      <bottom>
        <color indexed="63"/>
      </bottom>
    </border>
    <border>
      <left style="dashed"/>
      <right style="thin"/>
      <top style="medium">
        <color indexed="23"/>
      </top>
      <bottom style="medium">
        <color indexed="23"/>
      </bottom>
    </border>
    <border>
      <left>
        <color indexed="63"/>
      </left>
      <right>
        <color indexed="63"/>
      </right>
      <top style="medium">
        <color indexed="23"/>
      </top>
      <bottom style="medium">
        <color indexed="23"/>
      </bottom>
    </border>
    <border>
      <left style="dashed"/>
      <right>
        <color indexed="63"/>
      </right>
      <top style="medium">
        <color indexed="23"/>
      </top>
      <bottom style="medium">
        <color indexed="23"/>
      </bottom>
    </border>
    <border>
      <left>
        <color indexed="63"/>
      </left>
      <right>
        <color indexed="63"/>
      </right>
      <top style="thin"/>
      <bottom>
        <color indexed="63"/>
      </bottom>
    </border>
    <border>
      <left style="medium"/>
      <right style="medium"/>
      <top style="thin"/>
      <bottom>
        <color indexed="63"/>
      </bottom>
    </border>
    <border>
      <left style="dashed"/>
      <right style="thin"/>
      <top style="thin"/>
      <bottom style="thin"/>
    </border>
    <border>
      <left style="dashed"/>
      <right>
        <color indexed="63"/>
      </right>
      <top style="thin"/>
      <bottom style="thin"/>
    </border>
    <border>
      <left style="dashed"/>
      <right style="thin"/>
      <top style="thin"/>
      <bottom>
        <color indexed="63"/>
      </bottom>
    </border>
    <border>
      <left style="dashed"/>
      <right>
        <color indexed="63"/>
      </right>
      <top style="thin"/>
      <bottom>
        <color indexed="63"/>
      </bottom>
    </border>
    <border>
      <left style="thin"/>
      <right style="dotted"/>
      <top>
        <color indexed="63"/>
      </top>
      <bottom>
        <color indexed="63"/>
      </bottom>
    </border>
    <border>
      <left>
        <color indexed="63"/>
      </left>
      <right>
        <color indexed="63"/>
      </right>
      <top>
        <color indexed="63"/>
      </top>
      <bottom style="medium"/>
    </border>
    <border>
      <left style="thin"/>
      <right style="dotted"/>
      <top>
        <color indexed="63"/>
      </top>
      <bottom style="medium"/>
    </border>
    <border>
      <left style="dashed"/>
      <right style="thin"/>
      <top style="medium"/>
      <bottom style="medium">
        <color indexed="23"/>
      </bottom>
    </border>
    <border>
      <left>
        <color indexed="63"/>
      </left>
      <right>
        <color indexed="63"/>
      </right>
      <top style="medium"/>
      <bottom style="medium">
        <color indexed="23"/>
      </bottom>
    </border>
    <border>
      <left style="dashed"/>
      <right>
        <color indexed="63"/>
      </right>
      <top style="medium"/>
      <bottom style="medium">
        <color indexed="23"/>
      </bottom>
    </border>
    <border>
      <left style="dashed"/>
      <right style="thin"/>
      <top>
        <color indexed="63"/>
      </top>
      <bottom style="thin"/>
    </border>
    <border>
      <left style="dashed"/>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dashed"/>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dashed"/>
      <right style="medium"/>
      <top>
        <color indexed="63"/>
      </top>
      <bottom>
        <color indexed="63"/>
      </bottom>
    </border>
    <border>
      <left style="dashed"/>
      <right style="thin"/>
      <top style="medium"/>
      <bottom>
        <color indexed="63"/>
      </bottom>
    </border>
    <border>
      <left>
        <color indexed="63"/>
      </left>
      <right>
        <color indexed="63"/>
      </right>
      <top style="medium"/>
      <bottom>
        <color indexed="63"/>
      </bottom>
    </border>
    <border>
      <left style="dashed"/>
      <right>
        <color indexed="63"/>
      </right>
      <top style="medium"/>
      <bottom>
        <color indexed="63"/>
      </bottom>
    </border>
    <border>
      <left>
        <color indexed="63"/>
      </left>
      <right style="thin"/>
      <top style="thin"/>
      <bottom>
        <color indexed="63"/>
      </bottom>
    </border>
    <border>
      <left style="medium"/>
      <right style="thin"/>
      <top>
        <color indexed="63"/>
      </top>
      <bottom>
        <color indexed="63"/>
      </bottom>
    </border>
    <border>
      <left>
        <color indexed="63"/>
      </left>
      <right style="medium"/>
      <top style="thin"/>
      <bottom style="thin"/>
    </border>
    <border>
      <left style="thin"/>
      <right>
        <color indexed="63"/>
      </right>
      <top style="thin"/>
      <bottom style="thin"/>
    </border>
    <border>
      <left style="thin"/>
      <right style="dotted"/>
      <top style="medium"/>
      <bottom>
        <color indexed="63"/>
      </bottom>
    </border>
    <border>
      <left style="thin"/>
      <right style="dotted"/>
      <top>
        <color indexed="63"/>
      </top>
      <bottom style="thin"/>
    </border>
    <border>
      <left style="thin"/>
      <right style="dashed"/>
      <top style="medium"/>
      <bottom>
        <color indexed="63"/>
      </bottom>
    </border>
    <border>
      <left style="thin"/>
      <right style="hair"/>
      <top>
        <color indexed="63"/>
      </top>
      <bottom>
        <color indexed="63"/>
      </bottom>
    </border>
    <border>
      <left>
        <color indexed="63"/>
      </left>
      <right style="medium"/>
      <top style="medium"/>
      <bottom style="medium"/>
    </border>
    <border>
      <left style="thin"/>
      <right style="dashed"/>
      <top style="medium"/>
      <bottom style="medium"/>
    </border>
    <border>
      <left style="thin"/>
      <right style="hair"/>
      <top style="thin"/>
      <bottom style="thin"/>
    </border>
    <border>
      <left style="thin"/>
      <right style="hair"/>
      <top>
        <color indexed="63"/>
      </top>
      <bottom style="medium"/>
    </border>
    <border>
      <left style="thin"/>
      <right style="dashed"/>
      <top style="medium">
        <color indexed="23"/>
      </top>
      <bottom style="medium">
        <color indexed="23"/>
      </bottom>
    </border>
    <border>
      <left style="thin"/>
      <right style="dashed"/>
      <top style="medium"/>
      <bottom style="medium">
        <color indexed="23"/>
      </bottom>
    </border>
    <border>
      <left style="thin"/>
      <right style="thin"/>
      <top>
        <color indexed="63"/>
      </top>
      <bottom>
        <color indexed="63"/>
      </bottom>
    </border>
    <border>
      <left style="medium">
        <color indexed="17"/>
      </left>
      <right>
        <color indexed="63"/>
      </right>
      <top style="medium">
        <color indexed="17"/>
      </top>
      <bottom>
        <color indexed="63"/>
      </bottom>
    </border>
    <border>
      <left style="thin"/>
      <right style="thin"/>
      <top style="medium">
        <color indexed="17"/>
      </top>
      <bottom style="thin">
        <color indexed="57"/>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style="thin">
        <color indexed="57"/>
      </top>
      <bottom style="thin">
        <color indexed="57"/>
      </bottom>
    </border>
    <border>
      <left>
        <color indexed="63"/>
      </left>
      <right>
        <color indexed="63"/>
      </right>
      <top style="thin">
        <color indexed="57"/>
      </top>
      <bottom>
        <color indexed="63"/>
      </bottom>
    </border>
    <border>
      <left>
        <color indexed="63"/>
      </left>
      <right style="medium">
        <color indexed="17"/>
      </right>
      <top style="thin">
        <color indexed="57"/>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ck">
        <color indexed="10"/>
      </left>
      <right style="thick">
        <color indexed="10"/>
      </right>
      <top style="thick">
        <color indexed="10"/>
      </top>
      <bottom style="thick">
        <color indexed="10"/>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color indexed="23"/>
      </bottom>
    </border>
    <border>
      <left style="medium"/>
      <right>
        <color indexed="63"/>
      </right>
      <top>
        <color indexed="63"/>
      </top>
      <bottom style="medium">
        <color indexed="23"/>
      </bottom>
    </border>
    <border>
      <left>
        <color indexed="63"/>
      </left>
      <right style="medium"/>
      <top style="medium">
        <color indexed="23"/>
      </top>
      <bottom style="medium">
        <color indexed="23"/>
      </bottom>
    </border>
    <border>
      <left>
        <color indexed="63"/>
      </left>
      <right>
        <color indexed="63"/>
      </right>
      <top style="medium">
        <color indexed="23"/>
      </top>
      <bottom style="thin"/>
    </border>
    <border>
      <left style="thin"/>
      <right>
        <color indexed="63"/>
      </right>
      <top style="thin"/>
      <bottom>
        <color indexed="63"/>
      </bottom>
    </border>
    <border>
      <left style="medium"/>
      <right style="thin"/>
      <top>
        <color indexed="63"/>
      </top>
      <bottom style="thin"/>
    </border>
    <border>
      <left>
        <color indexed="63"/>
      </left>
      <right style="medium"/>
      <top style="thin"/>
      <bottom>
        <color indexed="63"/>
      </bottom>
    </border>
    <border>
      <left style="medium"/>
      <right>
        <color indexed="63"/>
      </right>
      <top>
        <color indexed="63"/>
      </top>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color indexed="23"/>
      </bottom>
    </border>
    <border>
      <left style="medium"/>
      <right>
        <color indexed="63"/>
      </right>
      <top style="thin"/>
      <bottom>
        <color indexed="63"/>
      </bottom>
    </border>
    <border>
      <left style="thin"/>
      <right style="thin"/>
      <top style="thin"/>
      <bottom>
        <color indexed="63"/>
      </bottom>
    </border>
    <border>
      <left style="medium"/>
      <right>
        <color indexed="63"/>
      </right>
      <top style="thin"/>
      <bottom style="thin"/>
    </border>
    <border>
      <left style="thin"/>
      <right>
        <color indexed="63"/>
      </right>
      <top style="thin"/>
      <bottom style="medium"/>
    </border>
    <border>
      <left style="medium"/>
      <right>
        <color indexed="63"/>
      </right>
      <top style="medium">
        <color indexed="23"/>
      </top>
      <bottom style="medium">
        <color indexed="23"/>
      </bottom>
    </border>
    <border>
      <left style="medium"/>
      <right>
        <color indexed="63"/>
      </right>
      <top style="medium">
        <color indexed="23"/>
      </top>
      <bottom>
        <color indexed="63"/>
      </bottom>
    </border>
    <border>
      <left style="medium"/>
      <right style="thin"/>
      <top>
        <color indexed="63"/>
      </top>
      <bottom style="medium"/>
    </border>
    <border>
      <left style="medium"/>
      <right style="thin"/>
      <top style="thin"/>
      <bottom style="thin"/>
    </border>
    <border>
      <left style="thin"/>
      <right style="medium"/>
      <top style="thin"/>
      <bottom style="thin"/>
    </border>
    <border>
      <left style="medium"/>
      <right>
        <color indexed="63"/>
      </right>
      <top style="medium">
        <color indexed="2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style="medium"/>
    </border>
    <border>
      <left style="thin"/>
      <right style="medium"/>
      <top>
        <color indexed="63"/>
      </top>
      <bottom style="medium"/>
    </border>
    <border>
      <left style="thin"/>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style="thin"/>
      <right style="hair"/>
      <top>
        <color indexed="63"/>
      </top>
      <bottom style="thin"/>
    </border>
    <border>
      <left>
        <color indexed="63"/>
      </left>
      <right style="hair"/>
      <top>
        <color indexed="63"/>
      </top>
      <bottom style="thin"/>
    </border>
    <border>
      <left style="hair"/>
      <right style="hair"/>
      <top>
        <color indexed="63"/>
      </top>
      <bottom>
        <color indexed="63"/>
      </bottom>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color indexed="63"/>
      </bottom>
    </border>
    <border>
      <left style="hair"/>
      <right style="hair"/>
      <top>
        <color indexed="63"/>
      </top>
      <bottom style="thin"/>
    </border>
    <border>
      <left style="medium">
        <color indexed="17"/>
      </left>
      <right>
        <color indexed="63"/>
      </right>
      <top>
        <color indexed="63"/>
      </top>
      <bottom>
        <color indexed="63"/>
      </bottom>
    </border>
    <border>
      <left>
        <color indexed="63"/>
      </left>
      <right style="thin"/>
      <top style="medium">
        <color indexed="23"/>
      </top>
      <bottom style="medium">
        <color indexed="23"/>
      </bottom>
    </border>
    <border>
      <left>
        <color indexed="63"/>
      </left>
      <right style="thin"/>
      <top style="medium"/>
      <bottom style="medium">
        <color indexed="23"/>
      </bottom>
    </border>
    <border>
      <left>
        <color indexed="63"/>
      </left>
      <right style="thin"/>
      <top style="medium"/>
      <bottom>
        <color indexed="63"/>
      </bottom>
    </border>
    <border>
      <left style="thin"/>
      <right style="dashed"/>
      <top style="medium">
        <color indexed="2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medium"/>
    </border>
    <border>
      <left style="thin"/>
      <right>
        <color indexed="63"/>
      </right>
      <top style="medium"/>
      <bottom style="medium"/>
    </border>
    <border>
      <left style="thin"/>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color indexed="63"/>
      </right>
      <top style="hair"/>
      <bottom style="hair"/>
    </border>
    <border>
      <left style="thin"/>
      <right>
        <color indexed="63"/>
      </right>
      <top style="hair"/>
      <bottom style="hair"/>
    </border>
    <border>
      <left>
        <color indexed="63"/>
      </left>
      <right style="medium"/>
      <top style="hair"/>
      <bottom style="hair"/>
    </border>
    <border>
      <left style="medium"/>
      <right>
        <color indexed="63"/>
      </right>
      <top style="hair"/>
      <bottom style="medium"/>
    </border>
    <border>
      <left style="thin"/>
      <right>
        <color indexed="63"/>
      </right>
      <top style="hair"/>
      <bottom style="medium"/>
    </border>
    <border>
      <left>
        <color indexed="63"/>
      </left>
      <right style="medium"/>
      <top style="hair"/>
      <bottom style="medium"/>
    </border>
    <border>
      <left>
        <color indexed="63"/>
      </left>
      <right style="medium"/>
      <top style="medium"/>
      <bottom style="medium">
        <color indexed="23"/>
      </bottom>
    </border>
    <border>
      <left style="medium"/>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style="thin"/>
      <top style="medium">
        <color indexed="23"/>
      </top>
      <bottom style="thin"/>
    </border>
    <border>
      <left style="medium"/>
      <right style="medium"/>
      <top style="medium">
        <color indexed="23"/>
      </top>
      <bottom style="thin"/>
    </border>
    <border>
      <left style="medium"/>
      <right style="thin"/>
      <top style="medium"/>
      <bottom>
        <color indexed="63"/>
      </bottom>
    </border>
    <border>
      <left style="medium"/>
      <right style="thin"/>
      <top style="medium"/>
      <bottom style="medium">
        <color indexed="23"/>
      </bottom>
    </border>
    <border>
      <left style="medium"/>
      <right style="thin"/>
      <top style="medium">
        <color indexed="23"/>
      </top>
      <bottom style="thin"/>
    </border>
    <border>
      <left style="medium"/>
      <right style="thin"/>
      <top style="medium">
        <color indexed="23"/>
      </top>
      <bottom style="medium">
        <color indexed="23"/>
      </bottom>
    </border>
    <border>
      <left>
        <color indexed="63"/>
      </left>
      <right>
        <color indexed="63"/>
      </right>
      <top style="medium"/>
      <bottom style="thin"/>
    </border>
    <border>
      <left>
        <color indexed="63"/>
      </left>
      <right style="medium">
        <color indexed="17"/>
      </right>
      <top>
        <color indexed="63"/>
      </top>
      <bottom>
        <color indexed="63"/>
      </bottom>
    </border>
    <border>
      <left>
        <color indexed="63"/>
      </left>
      <right style="medium">
        <color indexed="17"/>
      </right>
      <top style="thin"/>
      <bottom style="thin"/>
    </border>
    <border>
      <left>
        <color indexed="63"/>
      </left>
      <right style="medium"/>
      <top style="medium">
        <color indexed="23"/>
      </top>
      <bottom style="thin"/>
    </border>
    <border>
      <left style="thick">
        <color indexed="10"/>
      </left>
      <right>
        <color indexed="63"/>
      </right>
      <top>
        <color indexed="63"/>
      </top>
      <bottom>
        <color indexed="63"/>
      </bottom>
    </border>
    <border>
      <left>
        <color indexed="63"/>
      </left>
      <right style="medium"/>
      <top style="medium">
        <color indexed="23"/>
      </top>
      <bottom>
        <color indexed="63"/>
      </bottom>
    </border>
    <border>
      <left style="medium"/>
      <right style="medium"/>
      <top style="medium">
        <color indexed="23"/>
      </top>
      <bottom>
        <color indexed="63"/>
      </bottom>
    </border>
    <border>
      <left style="hair"/>
      <right style="thin"/>
      <top style="thin"/>
      <bottom>
        <color indexed="63"/>
      </bottom>
    </border>
    <border>
      <left style="hair"/>
      <right style="thin"/>
      <top>
        <color indexed="63"/>
      </top>
      <bottom style="thin"/>
    </border>
    <border>
      <left style="hair"/>
      <right style="hair"/>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vertical="center"/>
      <protection/>
    </xf>
    <xf numFmtId="0" fontId="45" fillId="0" borderId="0">
      <alignment/>
      <protection/>
    </xf>
    <xf numFmtId="0" fontId="34" fillId="0" borderId="0">
      <alignment/>
      <protection/>
    </xf>
    <xf numFmtId="0" fontId="14" fillId="0" borderId="0" applyNumberFormat="0" applyFill="0" applyBorder="0" applyAlignment="0" applyProtection="0"/>
    <xf numFmtId="0" fontId="35" fillId="4" borderId="0" applyNumberFormat="0" applyBorder="0" applyAlignment="0" applyProtection="0"/>
  </cellStyleXfs>
  <cellXfs count="1144">
    <xf numFmtId="0" fontId="0" fillId="0" borderId="0" xfId="0" applyAlignment="1">
      <alignment/>
    </xf>
    <xf numFmtId="0" fontId="13" fillId="22" borderId="10" xfId="43" applyFont="1" applyFill="1" applyBorder="1" applyAlignment="1" applyProtection="1">
      <alignment horizontal="center" vertical="center"/>
      <protection hidden="1"/>
    </xf>
    <xf numFmtId="0" fontId="13" fillId="22" borderId="11" xfId="43" applyFont="1" applyFill="1" applyBorder="1" applyAlignment="1" applyProtection="1">
      <alignment horizontal="center" vertical="center"/>
      <protection hidden="1"/>
    </xf>
    <xf numFmtId="0" fontId="13" fillId="22" borderId="10" xfId="43" applyNumberFormat="1" applyFont="1" applyFill="1" applyBorder="1" applyAlignment="1" applyProtection="1">
      <alignment horizontal="center" vertical="center"/>
      <protection hidden="1"/>
    </xf>
    <xf numFmtId="0" fontId="15" fillId="22" borderId="10" xfId="43" applyFont="1" applyFill="1" applyBorder="1" applyAlignment="1" applyProtection="1">
      <alignment horizontal="center" vertical="center"/>
      <protection hidden="1"/>
    </xf>
    <xf numFmtId="0" fontId="15" fillId="22" borderId="11" xfId="43" applyFont="1" applyFill="1" applyBorder="1" applyAlignment="1" applyProtection="1">
      <alignment horizontal="center" vertical="center"/>
      <protection hidden="1"/>
    </xf>
    <xf numFmtId="0" fontId="13" fillId="22" borderId="11" xfId="43" applyNumberFormat="1" applyFont="1" applyFill="1" applyBorder="1" applyAlignment="1" applyProtection="1">
      <alignment horizontal="center" vertical="center"/>
      <protection hidden="1"/>
    </xf>
    <xf numFmtId="0" fontId="13" fillId="22" borderId="12" xfId="43" applyFont="1" applyFill="1" applyBorder="1" applyAlignment="1" applyProtection="1">
      <alignment horizontal="center" vertical="center"/>
      <protection hidden="1"/>
    </xf>
    <xf numFmtId="0" fontId="13" fillId="22" borderId="0" xfId="43" applyNumberFormat="1" applyFont="1" applyFill="1" applyBorder="1" applyAlignment="1" applyProtection="1">
      <alignment horizontal="center" vertical="center"/>
      <protection hidden="1"/>
    </xf>
    <xf numFmtId="0" fontId="13" fillId="22" borderId="12" xfId="43" applyNumberFormat="1" applyFont="1" applyFill="1" applyBorder="1" applyAlignment="1" applyProtection="1">
      <alignment horizontal="center" vertical="center"/>
      <protection hidden="1"/>
    </xf>
    <xf numFmtId="0" fontId="13" fillId="22" borderId="10" xfId="43" applyNumberFormat="1" applyFont="1" applyFill="1" applyBorder="1" applyAlignment="1" applyProtection="1" quotePrefix="1">
      <alignment horizontal="center" vertical="center"/>
      <protection hidden="1"/>
    </xf>
    <xf numFmtId="0" fontId="13" fillId="22" borderId="11" xfId="43" applyNumberFormat="1" applyFont="1" applyFill="1" applyBorder="1" applyAlignment="1" applyProtection="1" quotePrefix="1">
      <alignment horizontal="center" vertical="center"/>
      <protection hidden="1"/>
    </xf>
    <xf numFmtId="178" fontId="43" fillId="22" borderId="13" xfId="0" applyNumberFormat="1" applyFont="1" applyFill="1" applyBorder="1" applyAlignment="1" applyProtection="1">
      <alignment horizontal="centerContinuous" vertical="center"/>
      <protection hidden="1"/>
    </xf>
    <xf numFmtId="178" fontId="43" fillId="22" borderId="14" xfId="0" applyNumberFormat="1" applyFont="1" applyFill="1" applyBorder="1" applyAlignment="1" applyProtection="1">
      <alignment horizontal="centerContinuous" vertical="center"/>
      <protection hidden="1"/>
    </xf>
    <xf numFmtId="178" fontId="43" fillId="22" borderId="15" xfId="0" applyNumberFormat="1" applyFont="1" applyFill="1" applyBorder="1" applyAlignment="1" applyProtection="1">
      <alignment horizontal="centerContinuous" vertical="center"/>
      <protection hidden="1"/>
    </xf>
    <xf numFmtId="178" fontId="11" fillId="22" borderId="16" xfId="0" applyNumberFormat="1" applyFont="1" applyFill="1" applyBorder="1" applyAlignment="1" applyProtection="1">
      <alignment horizontal="center" vertical="center"/>
      <protection locked="0"/>
    </xf>
    <xf numFmtId="178" fontId="11" fillId="22" borderId="17" xfId="0" applyNumberFormat="1" applyFont="1" applyFill="1" applyBorder="1" applyAlignment="1" applyProtection="1">
      <alignment horizontal="center" vertical="center"/>
      <protection locked="0"/>
    </xf>
    <xf numFmtId="178" fontId="3" fillId="24" borderId="18" xfId="0" applyNumberFormat="1" applyFont="1" applyFill="1" applyBorder="1" applyAlignment="1" applyProtection="1">
      <alignment horizontal="center" vertical="center"/>
      <protection locked="0"/>
    </xf>
    <xf numFmtId="178" fontId="3" fillId="24" borderId="19" xfId="0" applyNumberFormat="1" applyFont="1" applyFill="1" applyBorder="1" applyAlignment="1" applyProtection="1">
      <alignment horizontal="center" vertical="center"/>
      <protection locked="0"/>
    </xf>
    <xf numFmtId="178" fontId="11" fillId="24" borderId="20" xfId="0" applyNumberFormat="1" applyFont="1" applyFill="1" applyBorder="1" applyAlignment="1" applyProtection="1">
      <alignment horizontal="center" vertical="center"/>
      <protection locked="0"/>
    </xf>
    <xf numFmtId="178" fontId="11" fillId="22" borderId="21" xfId="0" applyNumberFormat="1" applyFont="1" applyFill="1" applyBorder="1" applyAlignment="1" applyProtection="1">
      <alignment horizontal="center" vertical="center"/>
      <protection locked="0"/>
    </xf>
    <xf numFmtId="178" fontId="11" fillId="24" borderId="19" xfId="0" applyNumberFormat="1" applyFont="1" applyFill="1" applyBorder="1" applyAlignment="1" applyProtection="1">
      <alignment horizontal="center" vertical="center"/>
      <protection locked="0"/>
    </xf>
    <xf numFmtId="178" fontId="3" fillId="24" borderId="20" xfId="0" applyNumberFormat="1" applyFont="1" applyFill="1" applyBorder="1" applyAlignment="1" applyProtection="1">
      <alignment horizontal="center" vertical="center"/>
      <protection locked="0"/>
    </xf>
    <xf numFmtId="178" fontId="11" fillId="22" borderId="22" xfId="0" applyNumberFormat="1" applyFont="1" applyFill="1" applyBorder="1" applyAlignment="1" applyProtection="1">
      <alignment horizontal="center" vertical="center"/>
      <protection locked="0"/>
    </xf>
    <xf numFmtId="178" fontId="11" fillId="22" borderId="23" xfId="0" applyNumberFormat="1" applyFont="1" applyFill="1" applyBorder="1" applyAlignment="1" applyProtection="1">
      <alignment horizontal="center" vertical="center"/>
      <protection locked="0"/>
    </xf>
    <xf numFmtId="178" fontId="11" fillId="24" borderId="18" xfId="0" applyNumberFormat="1" applyFont="1" applyFill="1" applyBorder="1" applyAlignment="1" applyProtection="1">
      <alignment horizontal="center" vertical="center"/>
      <protection locked="0"/>
    </xf>
    <xf numFmtId="178" fontId="11" fillId="24" borderId="24" xfId="0" applyNumberFormat="1" applyFont="1" applyFill="1" applyBorder="1" applyAlignment="1" applyProtection="1">
      <alignment horizontal="center" vertical="center"/>
      <protection locked="0"/>
    </xf>
    <xf numFmtId="178" fontId="11" fillId="24" borderId="25" xfId="0" applyNumberFormat="1" applyFont="1" applyFill="1" applyBorder="1" applyAlignment="1" applyProtection="1">
      <alignment horizontal="center" vertical="center"/>
      <protection locked="0"/>
    </xf>
    <xf numFmtId="178" fontId="11" fillId="22" borderId="26" xfId="0" applyNumberFormat="1" applyFont="1" applyFill="1" applyBorder="1" applyAlignment="1" applyProtection="1">
      <alignment horizontal="center" vertical="center"/>
      <protection locked="0"/>
    </xf>
    <xf numFmtId="178" fontId="3" fillId="24" borderId="25" xfId="0" applyNumberFormat="1" applyFont="1" applyFill="1" applyBorder="1" applyAlignment="1" applyProtection="1">
      <alignment horizontal="center" vertical="center"/>
      <protection locked="0"/>
    </xf>
    <xf numFmtId="178" fontId="11" fillId="22" borderId="27" xfId="0" applyNumberFormat="1" applyFont="1" applyFill="1" applyBorder="1" applyAlignment="1" applyProtection="1">
      <alignment horizontal="center" vertical="center"/>
      <protection locked="0"/>
    </xf>
    <xf numFmtId="178" fontId="11" fillId="22" borderId="28" xfId="0" applyNumberFormat="1" applyFont="1" applyFill="1" applyBorder="1" applyAlignment="1" applyProtection="1">
      <alignment horizontal="center" vertical="center"/>
      <protection locked="0"/>
    </xf>
    <xf numFmtId="178" fontId="11" fillId="22" borderId="29" xfId="0" applyNumberFormat="1" applyFont="1" applyFill="1" applyBorder="1" applyAlignment="1" applyProtection="1">
      <alignment horizontal="center" vertical="center"/>
      <protection locked="0"/>
    </xf>
    <xf numFmtId="178" fontId="3" fillId="24" borderId="30" xfId="0" applyNumberFormat="1" applyFont="1" applyFill="1" applyBorder="1" applyAlignment="1" applyProtection="1">
      <alignment horizontal="center" vertical="center"/>
      <protection locked="0"/>
    </xf>
    <xf numFmtId="178" fontId="3" fillId="24" borderId="31" xfId="0" applyNumberFormat="1" applyFont="1" applyFill="1" applyBorder="1" applyAlignment="1" applyProtection="1">
      <alignment horizontal="center" vertical="center"/>
      <protection locked="0"/>
    </xf>
    <xf numFmtId="178" fontId="3" fillId="24" borderId="32" xfId="0" applyNumberFormat="1" applyFont="1" applyFill="1" applyBorder="1" applyAlignment="1" applyProtection="1">
      <alignment horizontal="center" vertical="center"/>
      <protection locked="0"/>
    </xf>
    <xf numFmtId="178" fontId="11" fillId="22" borderId="33" xfId="0" applyNumberFormat="1" applyFont="1" applyFill="1" applyBorder="1" applyAlignment="1" applyProtection="1">
      <alignment horizontal="center" vertical="center"/>
      <protection locked="0"/>
    </xf>
    <xf numFmtId="178" fontId="4" fillId="25" borderId="19" xfId="0" applyNumberFormat="1" applyFont="1" applyFill="1" applyBorder="1" applyAlignment="1" applyProtection="1">
      <alignment horizontal="center" vertical="center"/>
      <protection locked="0"/>
    </xf>
    <xf numFmtId="178" fontId="9" fillId="23" borderId="34" xfId="0" applyNumberFormat="1" applyFont="1" applyFill="1" applyBorder="1" applyAlignment="1" applyProtection="1">
      <alignment horizontal="center" vertical="center"/>
      <protection locked="0"/>
    </xf>
    <xf numFmtId="178" fontId="8" fillId="22" borderId="19" xfId="0" applyNumberFormat="1" applyFont="1" applyFill="1" applyBorder="1" applyAlignment="1" applyProtection="1">
      <alignment horizontal="center" vertical="center"/>
      <protection locked="0"/>
    </xf>
    <xf numFmtId="178" fontId="8" fillId="22" borderId="35" xfId="0" applyNumberFormat="1" applyFont="1" applyFill="1" applyBorder="1" applyAlignment="1" applyProtection="1">
      <alignment horizontal="center" vertical="center"/>
      <protection locked="0"/>
    </xf>
    <xf numFmtId="178" fontId="9" fillId="23" borderId="36" xfId="0" applyNumberFormat="1" applyFont="1" applyFill="1" applyBorder="1" applyAlignment="1" applyProtection="1">
      <alignment horizontal="center" vertical="center"/>
      <protection locked="0"/>
    </xf>
    <xf numFmtId="178" fontId="8" fillId="22" borderId="37" xfId="0" applyNumberFormat="1" applyFont="1" applyFill="1" applyBorder="1" applyAlignment="1" applyProtection="1">
      <alignment horizontal="center" vertical="center"/>
      <protection locked="0"/>
    </xf>
    <xf numFmtId="178" fontId="4" fillId="25" borderId="18" xfId="0" applyNumberFormat="1" applyFont="1" applyFill="1" applyBorder="1" applyAlignment="1" applyProtection="1">
      <alignment horizontal="center" vertical="center"/>
      <protection locked="0"/>
    </xf>
    <xf numFmtId="177" fontId="2" fillId="25" borderId="38" xfId="0" applyNumberFormat="1" applyFont="1" applyFill="1" applyBorder="1" applyAlignment="1" applyProtection="1">
      <alignment horizontal="center" vertical="center"/>
      <protection locked="0"/>
    </xf>
    <xf numFmtId="178" fontId="3" fillId="25" borderId="0" xfId="0" applyNumberFormat="1" applyFont="1" applyFill="1" applyBorder="1" applyAlignment="1" applyProtection="1">
      <alignment horizontal="center" vertical="center"/>
      <protection locked="0"/>
    </xf>
    <xf numFmtId="177" fontId="2" fillId="25" borderId="39" xfId="0" applyNumberFormat="1" applyFont="1" applyFill="1" applyBorder="1" applyAlignment="1" applyProtection="1">
      <alignment horizontal="center" vertical="center"/>
      <protection locked="0"/>
    </xf>
    <xf numFmtId="177" fontId="8" fillId="23" borderId="40" xfId="0" applyNumberFormat="1" applyFont="1" applyFill="1" applyBorder="1" applyAlignment="1" applyProtection="1">
      <alignment horizontal="center" vertical="center"/>
      <protection locked="0"/>
    </xf>
    <xf numFmtId="178" fontId="9" fillId="23" borderId="41" xfId="0" applyNumberFormat="1" applyFont="1" applyFill="1" applyBorder="1" applyAlignment="1" applyProtection="1">
      <alignment horizontal="center" vertical="center"/>
      <protection locked="0"/>
    </xf>
    <xf numFmtId="177" fontId="8" fillId="23" borderId="42" xfId="0" applyNumberFormat="1" applyFont="1" applyFill="1" applyBorder="1" applyAlignment="1" applyProtection="1">
      <alignment horizontal="center" vertical="center"/>
      <protection locked="0"/>
    </xf>
    <xf numFmtId="177" fontId="12" fillId="22" borderId="38" xfId="0" applyNumberFormat="1" applyFont="1" applyFill="1" applyBorder="1" applyAlignment="1" applyProtection="1">
      <alignment horizontal="center" vertical="center"/>
      <protection locked="0"/>
    </xf>
    <xf numFmtId="177" fontId="12" fillId="22" borderId="39" xfId="0" applyNumberFormat="1" applyFont="1" applyFill="1" applyBorder="1" applyAlignment="1" applyProtection="1">
      <alignment horizontal="center" vertical="center"/>
      <protection locked="0"/>
    </xf>
    <xf numFmtId="177" fontId="12" fillId="22" borderId="43" xfId="0" applyNumberFormat="1" applyFont="1" applyFill="1" applyBorder="1" applyAlignment="1" applyProtection="1">
      <alignment horizontal="center" vertical="center"/>
      <protection locked="0"/>
    </xf>
    <xf numFmtId="178" fontId="8" fillId="22" borderId="44" xfId="0" applyNumberFormat="1" applyFont="1" applyFill="1" applyBorder="1" applyAlignment="1" applyProtection="1">
      <alignment horizontal="center" vertical="center"/>
      <protection locked="0"/>
    </xf>
    <xf numFmtId="177" fontId="12" fillId="22" borderId="0" xfId="0" applyNumberFormat="1" applyFont="1" applyFill="1" applyBorder="1" applyAlignment="1" applyProtection="1">
      <alignment horizontal="center" vertical="center"/>
      <protection locked="0"/>
    </xf>
    <xf numFmtId="177" fontId="12" fillId="22" borderId="45" xfId="0" applyNumberFormat="1" applyFont="1" applyFill="1" applyBorder="1" applyAlignment="1" applyProtection="1">
      <alignment horizontal="center" vertical="center"/>
      <protection locked="0"/>
    </xf>
    <xf numFmtId="177" fontId="12" fillId="22" borderId="46" xfId="0" applyNumberFormat="1" applyFont="1" applyFill="1" applyBorder="1" applyAlignment="1" applyProtection="1">
      <alignment horizontal="center" vertical="center"/>
      <protection locked="0"/>
    </xf>
    <xf numFmtId="177" fontId="12" fillId="22" borderId="47" xfId="0" applyNumberFormat="1" applyFont="1" applyFill="1" applyBorder="1" applyAlignment="1" applyProtection="1">
      <alignment horizontal="center" vertical="center"/>
      <protection locked="0"/>
    </xf>
    <xf numFmtId="178" fontId="11" fillId="22" borderId="43" xfId="0" applyNumberFormat="1" applyFont="1" applyFill="1" applyBorder="1" applyAlignment="1" applyProtection="1">
      <alignment horizontal="center" vertical="center"/>
      <protection locked="0"/>
    </xf>
    <xf numFmtId="177" fontId="12" fillId="22" borderId="48" xfId="0" applyNumberFormat="1" applyFont="1" applyFill="1" applyBorder="1" applyAlignment="1" applyProtection="1">
      <alignment horizontal="center" vertical="center"/>
      <protection locked="0"/>
    </xf>
    <xf numFmtId="177" fontId="17" fillId="22" borderId="0" xfId="0" applyNumberFormat="1" applyFont="1" applyFill="1" applyBorder="1" applyAlignment="1" applyProtection="1">
      <alignment horizontal="center" vertical="center"/>
      <protection locked="0"/>
    </xf>
    <xf numFmtId="178" fontId="18" fillId="22" borderId="19" xfId="0" applyNumberFormat="1" applyFont="1" applyFill="1" applyBorder="1" applyAlignment="1" applyProtection="1">
      <alignment horizontal="center" vertical="center"/>
      <protection locked="0"/>
    </xf>
    <xf numFmtId="178" fontId="11" fillId="22" borderId="0" xfId="0" applyNumberFormat="1" applyFont="1" applyFill="1" applyBorder="1" applyAlignment="1" applyProtection="1">
      <alignment horizontal="center" vertical="center"/>
      <protection locked="0"/>
    </xf>
    <xf numFmtId="178" fontId="3" fillId="22" borderId="49" xfId="0" applyNumberFormat="1" applyFont="1" applyFill="1" applyBorder="1" applyAlignment="1" applyProtection="1">
      <alignment horizontal="center" vertical="center"/>
      <protection locked="0"/>
    </xf>
    <xf numFmtId="177" fontId="12" fillId="22" borderId="50" xfId="0" applyNumberFormat="1" applyFont="1" applyFill="1" applyBorder="1" applyAlignment="1" applyProtection="1">
      <alignment horizontal="center" vertical="center"/>
      <protection locked="0"/>
    </xf>
    <xf numFmtId="178" fontId="3" fillId="22" borderId="51" xfId="0" applyNumberFormat="1" applyFont="1" applyFill="1" applyBorder="1" applyAlignment="1" applyProtection="1">
      <alignment horizontal="center" vertical="center"/>
      <protection locked="0"/>
    </xf>
    <xf numFmtId="178" fontId="8" fillId="22" borderId="20" xfId="0" applyNumberFormat="1" applyFont="1" applyFill="1" applyBorder="1" applyAlignment="1" applyProtection="1">
      <alignment horizontal="center" vertical="center"/>
      <protection locked="0"/>
    </xf>
    <xf numFmtId="177" fontId="8" fillId="23" borderId="52" xfId="0" applyNumberFormat="1" applyFont="1" applyFill="1" applyBorder="1" applyAlignment="1" applyProtection="1">
      <alignment horizontal="center" vertical="center"/>
      <protection locked="0"/>
    </xf>
    <xf numFmtId="178" fontId="9" fillId="23" borderId="53" xfId="0" applyNumberFormat="1" applyFont="1" applyFill="1" applyBorder="1" applyAlignment="1" applyProtection="1">
      <alignment horizontal="center" vertical="center"/>
      <protection locked="0"/>
    </xf>
    <xf numFmtId="177" fontId="8" fillId="23" borderId="54" xfId="0" applyNumberFormat="1" applyFont="1" applyFill="1" applyBorder="1" applyAlignment="1" applyProtection="1">
      <alignment horizontal="center" vertical="center"/>
      <protection locked="0"/>
    </xf>
    <xf numFmtId="177" fontId="12" fillId="22" borderId="55" xfId="0" applyNumberFormat="1" applyFont="1" applyFill="1" applyBorder="1" applyAlignment="1" applyProtection="1">
      <alignment horizontal="center" vertical="center"/>
      <protection locked="0"/>
    </xf>
    <xf numFmtId="177" fontId="12" fillId="22" borderId="56" xfId="0" applyNumberFormat="1" applyFont="1" applyFill="1" applyBorder="1" applyAlignment="1" applyProtection="1">
      <alignment horizontal="center" vertical="center"/>
      <protection locked="0"/>
    </xf>
    <xf numFmtId="178" fontId="3" fillId="22" borderId="0" xfId="0" applyNumberFormat="1" applyFont="1" applyFill="1" applyBorder="1" applyAlignment="1" applyProtection="1">
      <alignment horizontal="center" vertical="center"/>
      <protection locked="0"/>
    </xf>
    <xf numFmtId="178" fontId="3" fillId="22" borderId="57" xfId="0" applyNumberFormat="1" applyFont="1" applyFill="1" applyBorder="1" applyAlignment="1" applyProtection="1">
      <alignment horizontal="center" vertical="center"/>
      <protection locked="0"/>
    </xf>
    <xf numFmtId="177" fontId="12" fillId="22" borderId="58" xfId="0" applyNumberFormat="1" applyFont="1" applyFill="1" applyBorder="1" applyAlignment="1" applyProtection="1">
      <alignment horizontal="center" vertical="center"/>
      <protection locked="0"/>
    </xf>
    <xf numFmtId="177" fontId="12" fillId="22" borderId="59" xfId="0" applyNumberFormat="1" applyFont="1" applyFill="1" applyBorder="1" applyAlignment="1" applyProtection="1">
      <alignment horizontal="center" vertical="center"/>
      <protection locked="0"/>
    </xf>
    <xf numFmtId="178" fontId="3" fillId="22" borderId="21" xfId="0" applyNumberFormat="1" applyFont="1" applyFill="1" applyBorder="1" applyAlignment="1" applyProtection="1">
      <alignment horizontal="center" vertical="center"/>
      <protection locked="0"/>
    </xf>
    <xf numFmtId="177" fontId="12" fillId="22" borderId="60" xfId="0" applyNumberFormat="1" applyFont="1" applyFill="1" applyBorder="1" applyAlignment="1" applyProtection="1">
      <alignment horizontal="center" vertical="center"/>
      <protection locked="0"/>
    </xf>
    <xf numFmtId="178" fontId="3" fillId="22" borderId="50" xfId="0" applyNumberFormat="1" applyFont="1" applyFill="1" applyBorder="1" applyAlignment="1" applyProtection="1">
      <alignment horizontal="center" vertical="center"/>
      <protection locked="0"/>
    </xf>
    <xf numFmtId="177" fontId="12" fillId="22" borderId="61" xfId="0" applyNumberFormat="1" applyFont="1" applyFill="1" applyBorder="1" applyAlignment="1" applyProtection="1">
      <alignment horizontal="center" vertical="center"/>
      <protection locked="0"/>
    </xf>
    <xf numFmtId="177" fontId="12" fillId="22" borderId="62" xfId="0" applyNumberFormat="1" applyFont="1" applyFill="1" applyBorder="1" applyAlignment="1" applyProtection="1">
      <alignment horizontal="center" vertical="center"/>
      <protection locked="0"/>
    </xf>
    <xf numFmtId="178" fontId="11" fillId="22" borderId="63" xfId="0" applyNumberFormat="1" applyFont="1" applyFill="1" applyBorder="1" applyAlignment="1" applyProtection="1">
      <alignment horizontal="center" vertical="center"/>
      <protection locked="0"/>
    </xf>
    <xf numFmtId="177" fontId="12" fillId="22" borderId="64" xfId="0" applyNumberFormat="1" applyFont="1" applyFill="1" applyBorder="1" applyAlignment="1" applyProtection="1">
      <alignment horizontal="center" vertical="center"/>
      <protection locked="0"/>
    </xf>
    <xf numFmtId="177" fontId="8" fillId="22" borderId="38" xfId="0" applyNumberFormat="1" applyFont="1" applyFill="1" applyBorder="1" applyAlignment="1" applyProtection="1">
      <alignment horizontal="center" vertical="center"/>
      <protection locked="0"/>
    </xf>
    <xf numFmtId="177" fontId="8" fillId="22" borderId="39" xfId="0" applyNumberFormat="1" applyFont="1" applyFill="1" applyBorder="1" applyAlignment="1" applyProtection="1">
      <alignment horizontal="center" vertical="center"/>
      <protection locked="0"/>
    </xf>
    <xf numFmtId="177" fontId="12" fillId="25" borderId="65" xfId="0" applyNumberFormat="1" applyFont="1" applyFill="1" applyBorder="1" applyAlignment="1" applyProtection="1">
      <alignment horizontal="center" vertical="center"/>
      <protection locked="0"/>
    </xf>
    <xf numFmtId="178" fontId="3" fillId="25" borderId="66" xfId="0" applyNumberFormat="1" applyFont="1" applyFill="1" applyBorder="1" applyAlignment="1" applyProtection="1">
      <alignment horizontal="center" vertical="center"/>
      <protection locked="0"/>
    </xf>
    <xf numFmtId="177" fontId="12" fillId="25" borderId="67" xfId="0" applyNumberFormat="1" applyFont="1" applyFill="1" applyBorder="1" applyAlignment="1" applyProtection="1">
      <alignment horizontal="center" vertical="center"/>
      <protection locked="0"/>
    </xf>
    <xf numFmtId="177" fontId="12" fillId="22" borderId="68" xfId="0" applyNumberFormat="1" applyFont="1" applyFill="1" applyBorder="1" applyAlignment="1" applyProtection="1">
      <alignment horizontal="center" vertical="center"/>
      <protection locked="0"/>
    </xf>
    <xf numFmtId="177" fontId="12" fillId="22" borderId="69" xfId="0" applyNumberFormat="1" applyFont="1" applyFill="1" applyBorder="1" applyAlignment="1" applyProtection="1">
      <alignment horizontal="center" vertical="center"/>
      <protection locked="0"/>
    </xf>
    <xf numFmtId="177" fontId="12" fillId="22" borderId="70" xfId="0" applyNumberFormat="1" applyFont="1" applyFill="1" applyBorder="1" applyAlignment="1" applyProtection="1">
      <alignment horizontal="center" vertical="center"/>
      <protection locked="0"/>
    </xf>
    <xf numFmtId="178" fontId="3" fillId="22" borderId="22" xfId="0" applyNumberFormat="1" applyFont="1" applyFill="1" applyBorder="1" applyAlignment="1" applyProtection="1">
      <alignment horizontal="center" vertical="center"/>
      <protection locked="0"/>
    </xf>
    <xf numFmtId="178" fontId="11" fillId="22" borderId="50" xfId="0" applyNumberFormat="1" applyFont="1" applyFill="1" applyBorder="1" applyAlignment="1" applyProtection="1">
      <alignment horizontal="center" vertical="center"/>
      <protection locked="0"/>
    </xf>
    <xf numFmtId="177" fontId="12" fillId="22" borderId="71" xfId="0" applyNumberFormat="1" applyFont="1" applyFill="1" applyBorder="1" applyAlignment="1" applyProtection="1">
      <alignment horizontal="center" vertical="center"/>
      <protection locked="0"/>
    </xf>
    <xf numFmtId="177" fontId="12" fillId="22" borderId="63" xfId="0" applyNumberFormat="1" applyFont="1" applyFill="1" applyBorder="1" applyAlignment="1" applyProtection="1">
      <alignment horizontal="center" vertical="center"/>
      <protection locked="0"/>
    </xf>
    <xf numFmtId="178" fontId="11" fillId="22" borderId="72" xfId="0" applyNumberFormat="1" applyFont="1" applyFill="1" applyBorder="1" applyAlignment="1" applyProtection="1">
      <alignment horizontal="center" vertical="center"/>
      <protection locked="0"/>
    </xf>
    <xf numFmtId="178" fontId="3" fillId="22" borderId="73" xfId="0" applyNumberFormat="1" applyFont="1" applyFill="1" applyBorder="1" applyAlignment="1" applyProtection="1">
      <alignment horizontal="center" vertical="center"/>
      <protection locked="0"/>
    </xf>
    <xf numFmtId="178" fontId="37" fillId="25" borderId="19" xfId="0" applyNumberFormat="1" applyFont="1" applyFill="1" applyBorder="1" applyAlignment="1" applyProtection="1">
      <alignment horizontal="center" vertical="center"/>
      <protection locked="0"/>
    </xf>
    <xf numFmtId="178" fontId="3" fillId="6" borderId="18" xfId="0" applyNumberFormat="1" applyFont="1" applyFill="1" applyBorder="1" applyAlignment="1" applyProtection="1">
      <alignment horizontal="center" vertical="center"/>
      <protection locked="0"/>
    </xf>
    <xf numFmtId="178" fontId="3" fillId="6" borderId="20" xfId="0" applyNumberFormat="1" applyFont="1" applyFill="1" applyBorder="1" applyAlignment="1" applyProtection="1">
      <alignment horizontal="center" vertical="center"/>
      <protection locked="0"/>
    </xf>
    <xf numFmtId="178" fontId="3" fillId="6" borderId="19" xfId="0" applyNumberFormat="1" applyFont="1" applyFill="1" applyBorder="1" applyAlignment="1" applyProtection="1">
      <alignment horizontal="center" vertical="center"/>
      <protection locked="0"/>
    </xf>
    <xf numFmtId="178" fontId="11" fillId="6" borderId="20" xfId="0" applyNumberFormat="1" applyFont="1" applyFill="1" applyBorder="1" applyAlignment="1" applyProtection="1">
      <alignment horizontal="center" vertical="center"/>
      <protection locked="0"/>
    </xf>
    <xf numFmtId="178" fontId="11" fillId="6" borderId="19" xfId="0" applyNumberFormat="1" applyFont="1" applyFill="1" applyBorder="1" applyAlignment="1" applyProtection="1">
      <alignment horizontal="center" vertical="center"/>
      <protection locked="0"/>
    </xf>
    <xf numFmtId="178" fontId="17" fillId="26" borderId="18" xfId="0" applyNumberFormat="1" applyFont="1" applyFill="1" applyBorder="1" applyAlignment="1" applyProtection="1">
      <alignment horizontal="center" vertical="center"/>
      <protection locked="0"/>
    </xf>
    <xf numFmtId="178" fontId="17" fillId="26" borderId="49" xfId="0" applyNumberFormat="1" applyFont="1" applyFill="1" applyBorder="1" applyAlignment="1" applyProtection="1">
      <alignment horizontal="center" vertical="center"/>
      <protection locked="0"/>
    </xf>
    <xf numFmtId="178" fontId="17" fillId="26" borderId="20" xfId="0" applyNumberFormat="1" applyFont="1" applyFill="1" applyBorder="1" applyAlignment="1" applyProtection="1">
      <alignment horizontal="center" vertical="center"/>
      <protection locked="0"/>
    </xf>
    <xf numFmtId="178" fontId="17" fillId="26" borderId="73" xfId="0" applyNumberFormat="1" applyFont="1" applyFill="1" applyBorder="1" applyAlignment="1" applyProtection="1">
      <alignment horizontal="center" vertical="center"/>
      <protection locked="0"/>
    </xf>
    <xf numFmtId="178" fontId="3" fillId="26" borderId="49" xfId="0" applyNumberFormat="1" applyFont="1" applyFill="1" applyBorder="1" applyAlignment="1" applyProtection="1">
      <alignment horizontal="center" vertical="center"/>
      <protection locked="0"/>
    </xf>
    <xf numFmtId="178" fontId="3" fillId="26" borderId="51" xfId="0" applyNumberFormat="1" applyFont="1" applyFill="1" applyBorder="1" applyAlignment="1" applyProtection="1">
      <alignment horizontal="center" vertical="center"/>
      <protection locked="0"/>
    </xf>
    <xf numFmtId="178" fontId="11" fillId="26" borderId="0" xfId="0" applyNumberFormat="1" applyFont="1" applyFill="1" applyBorder="1" applyAlignment="1" applyProtection="1">
      <alignment horizontal="center" vertical="center"/>
      <protection locked="0"/>
    </xf>
    <xf numFmtId="178" fontId="3" fillId="26" borderId="0" xfId="0" applyNumberFormat="1" applyFont="1" applyFill="1" applyBorder="1" applyAlignment="1" applyProtection="1">
      <alignment horizontal="center" vertical="center"/>
      <protection locked="0"/>
    </xf>
    <xf numFmtId="178" fontId="3" fillId="26" borderId="21" xfId="0" applyNumberFormat="1" applyFont="1" applyFill="1" applyBorder="1" applyAlignment="1" applyProtection="1">
      <alignment horizontal="center" vertical="center"/>
      <protection locked="0"/>
    </xf>
    <xf numFmtId="178" fontId="3" fillId="26" borderId="22" xfId="0" applyNumberFormat="1" applyFont="1" applyFill="1" applyBorder="1" applyAlignment="1" applyProtection="1">
      <alignment horizontal="center" vertical="center"/>
      <protection locked="0"/>
    </xf>
    <xf numFmtId="178" fontId="3" fillId="26" borderId="50" xfId="0" applyNumberFormat="1" applyFont="1" applyFill="1" applyBorder="1" applyAlignment="1" applyProtection="1">
      <alignment horizontal="center" vertical="center"/>
      <protection locked="0"/>
    </xf>
    <xf numFmtId="178" fontId="11" fillId="6" borderId="18" xfId="0" applyNumberFormat="1" applyFont="1" applyFill="1" applyBorder="1" applyAlignment="1" applyProtection="1">
      <alignment horizontal="center" vertical="center"/>
      <protection locked="0"/>
    </xf>
    <xf numFmtId="178" fontId="11" fillId="6" borderId="24" xfId="0" applyNumberFormat="1" applyFont="1" applyFill="1" applyBorder="1" applyAlignment="1" applyProtection="1">
      <alignment horizontal="center" vertical="center"/>
      <protection locked="0"/>
    </xf>
    <xf numFmtId="178" fontId="11" fillId="26" borderId="63" xfId="0" applyNumberFormat="1" applyFont="1" applyFill="1" applyBorder="1" applyAlignment="1" applyProtection="1">
      <alignment horizontal="center" vertical="center"/>
      <protection locked="0"/>
    </xf>
    <xf numFmtId="178" fontId="37" fillId="25" borderId="18" xfId="0" applyNumberFormat="1" applyFont="1" applyFill="1" applyBorder="1" applyAlignment="1" applyProtection="1">
      <alignment horizontal="center" vertical="center"/>
      <protection locked="0"/>
    </xf>
    <xf numFmtId="178" fontId="11" fillId="6" borderId="25" xfId="0" applyNumberFormat="1" applyFont="1" applyFill="1" applyBorder="1" applyAlignment="1" applyProtection="1">
      <alignment horizontal="center" vertical="center"/>
      <protection locked="0"/>
    </xf>
    <xf numFmtId="178" fontId="11" fillId="26" borderId="25" xfId="0" applyNumberFormat="1" applyFont="1" applyFill="1" applyBorder="1" applyAlignment="1" applyProtection="1">
      <alignment horizontal="center" vertical="center"/>
      <protection locked="0"/>
    </xf>
    <xf numFmtId="178" fontId="11" fillId="26" borderId="74" xfId="0" applyNumberFormat="1" applyFont="1" applyFill="1" applyBorder="1" applyAlignment="1" applyProtection="1">
      <alignment horizontal="center" vertical="center"/>
      <protection locked="0"/>
    </xf>
    <xf numFmtId="178" fontId="11" fillId="26" borderId="22" xfId="0" applyNumberFormat="1" applyFont="1" applyFill="1" applyBorder="1" applyAlignment="1" applyProtection="1">
      <alignment horizontal="center" vertical="center"/>
      <protection locked="0"/>
    </xf>
    <xf numFmtId="178" fontId="11" fillId="26" borderId="75" xfId="0" applyNumberFormat="1" applyFont="1" applyFill="1" applyBorder="1" applyAlignment="1" applyProtection="1">
      <alignment horizontal="center" vertical="center"/>
      <protection locked="0"/>
    </xf>
    <xf numFmtId="178" fontId="11" fillId="26" borderId="21" xfId="0" applyNumberFormat="1" applyFont="1" applyFill="1" applyBorder="1" applyAlignment="1" applyProtection="1">
      <alignment horizontal="center" vertical="center"/>
      <protection locked="0"/>
    </xf>
    <xf numFmtId="178" fontId="11" fillId="26" borderId="50" xfId="0" applyNumberFormat="1" applyFont="1" applyFill="1" applyBorder="1" applyAlignment="1" applyProtection="1">
      <alignment horizontal="center" vertical="center"/>
      <protection locked="0"/>
    </xf>
    <xf numFmtId="178" fontId="11" fillId="26" borderId="43" xfId="0" applyNumberFormat="1" applyFont="1" applyFill="1" applyBorder="1" applyAlignment="1" applyProtection="1">
      <alignment horizontal="center" vertical="center"/>
      <protection locked="0"/>
    </xf>
    <xf numFmtId="178" fontId="11" fillId="6" borderId="76" xfId="0" applyNumberFormat="1" applyFont="1" applyFill="1" applyBorder="1" applyAlignment="1" applyProtection="1">
      <alignment horizontal="center" vertical="center"/>
      <protection locked="0"/>
    </xf>
    <xf numFmtId="178" fontId="11" fillId="22" borderId="77" xfId="0" applyNumberFormat="1" applyFont="1" applyFill="1" applyBorder="1" applyAlignment="1" applyProtection="1">
      <alignment horizontal="center" vertical="center"/>
      <protection locked="0"/>
    </xf>
    <xf numFmtId="178" fontId="3" fillId="6" borderId="30" xfId="0" applyNumberFormat="1" applyFont="1" applyFill="1" applyBorder="1" applyAlignment="1" applyProtection="1">
      <alignment horizontal="center" vertical="center"/>
      <protection locked="0"/>
    </xf>
    <xf numFmtId="178" fontId="3" fillId="6" borderId="31" xfId="0" applyNumberFormat="1" applyFont="1" applyFill="1" applyBorder="1" applyAlignment="1" applyProtection="1">
      <alignment horizontal="center" vertical="center"/>
      <protection locked="0"/>
    </xf>
    <xf numFmtId="178" fontId="3" fillId="6" borderId="32" xfId="0" applyNumberFormat="1" applyFont="1" applyFill="1" applyBorder="1" applyAlignment="1" applyProtection="1">
      <alignment horizontal="center" vertical="center"/>
      <protection locked="0"/>
    </xf>
    <xf numFmtId="178" fontId="3" fillId="6" borderId="37" xfId="0" applyNumberFormat="1" applyFont="1" applyFill="1" applyBorder="1" applyAlignment="1" applyProtection="1">
      <alignment horizontal="center" vertical="center"/>
      <protection locked="0"/>
    </xf>
    <xf numFmtId="178" fontId="11" fillId="26" borderId="57" xfId="0" applyNumberFormat="1" applyFont="1" applyFill="1" applyBorder="1" applyAlignment="1" applyProtection="1">
      <alignment horizontal="center" vertical="center"/>
      <protection locked="0"/>
    </xf>
    <xf numFmtId="178" fontId="11" fillId="6" borderId="35" xfId="0" applyNumberFormat="1" applyFont="1" applyFill="1" applyBorder="1" applyAlignment="1" applyProtection="1">
      <alignment horizontal="center" vertical="center"/>
      <protection locked="0"/>
    </xf>
    <xf numFmtId="178" fontId="11" fillId="26" borderId="78" xfId="0" applyNumberFormat="1" applyFont="1" applyFill="1" applyBorder="1" applyAlignment="1" applyProtection="1">
      <alignment horizontal="center" vertical="center"/>
      <protection locked="0"/>
    </xf>
    <xf numFmtId="178" fontId="11" fillId="26" borderId="79" xfId="0" applyNumberFormat="1" applyFont="1" applyFill="1" applyBorder="1" applyAlignment="1" applyProtection="1">
      <alignment horizontal="center" vertical="center"/>
      <protection locked="0"/>
    </xf>
    <xf numFmtId="177" fontId="2" fillId="25" borderId="39" xfId="0" applyNumberFormat="1" applyFont="1" applyFill="1" applyBorder="1" applyAlignment="1" applyProtection="1">
      <alignment horizontal="center" vertical="center"/>
      <protection hidden="1"/>
    </xf>
    <xf numFmtId="178" fontId="4" fillId="25" borderId="19" xfId="0" applyNumberFormat="1" applyFont="1" applyFill="1" applyBorder="1" applyAlignment="1" applyProtection="1">
      <alignment horizontal="center" vertical="center"/>
      <protection hidden="1"/>
    </xf>
    <xf numFmtId="178" fontId="9" fillId="23" borderId="34" xfId="0" applyNumberFormat="1" applyFont="1" applyFill="1" applyBorder="1" applyAlignment="1" applyProtection="1">
      <alignment horizontal="center" vertical="center"/>
      <protection hidden="1"/>
    </xf>
    <xf numFmtId="178" fontId="11" fillId="22" borderId="16" xfId="0" applyNumberFormat="1" applyFont="1" applyFill="1" applyBorder="1" applyAlignment="1" applyProtection="1">
      <alignment horizontal="center" vertical="center"/>
      <protection hidden="1"/>
    </xf>
    <xf numFmtId="178" fontId="8" fillId="22" borderId="19" xfId="0" applyNumberFormat="1" applyFont="1" applyFill="1" applyBorder="1" applyAlignment="1" applyProtection="1">
      <alignment horizontal="center" vertical="center"/>
      <protection hidden="1"/>
    </xf>
    <xf numFmtId="178" fontId="11" fillId="22" borderId="17" xfId="0" applyNumberFormat="1" applyFont="1" applyFill="1" applyBorder="1" applyAlignment="1" applyProtection="1">
      <alignment horizontal="center" vertical="center"/>
      <protection hidden="1"/>
    </xf>
    <xf numFmtId="178" fontId="8" fillId="22" borderId="44" xfId="0" applyNumberFormat="1" applyFont="1" applyFill="1" applyBorder="1" applyAlignment="1" applyProtection="1">
      <alignment horizontal="center" vertical="center"/>
      <protection hidden="1"/>
    </xf>
    <xf numFmtId="178" fontId="11" fillId="22" borderId="21" xfId="0" applyNumberFormat="1" applyFont="1" applyFill="1" applyBorder="1" applyAlignment="1" applyProtection="1">
      <alignment horizontal="center" vertical="center"/>
      <protection hidden="1"/>
    </xf>
    <xf numFmtId="178" fontId="8" fillId="22" borderId="35" xfId="0" applyNumberFormat="1" applyFont="1" applyFill="1" applyBorder="1" applyAlignment="1" applyProtection="1">
      <alignment horizontal="center" vertical="center"/>
      <protection hidden="1"/>
    </xf>
    <xf numFmtId="178" fontId="18" fillId="22" borderId="19" xfId="0" applyNumberFormat="1" applyFont="1" applyFill="1" applyBorder="1" applyAlignment="1" applyProtection="1">
      <alignment horizontal="center" vertical="center"/>
      <protection hidden="1"/>
    </xf>
    <xf numFmtId="178" fontId="11" fillId="22" borderId="22" xfId="0" applyNumberFormat="1" applyFont="1" applyFill="1" applyBorder="1" applyAlignment="1" applyProtection="1">
      <alignment horizontal="center" vertical="center"/>
      <protection hidden="1"/>
    </xf>
    <xf numFmtId="178" fontId="8" fillId="22" borderId="20" xfId="0" applyNumberFormat="1" applyFont="1" applyFill="1" applyBorder="1" applyAlignment="1" applyProtection="1">
      <alignment horizontal="center" vertical="center"/>
      <protection hidden="1"/>
    </xf>
    <xf numFmtId="178" fontId="9" fillId="23" borderId="36" xfId="0" applyNumberFormat="1" applyFont="1" applyFill="1" applyBorder="1" applyAlignment="1" applyProtection="1">
      <alignment horizontal="center" vertical="center"/>
      <protection hidden="1"/>
    </xf>
    <xf numFmtId="178" fontId="8" fillId="22" borderId="37" xfId="0" applyNumberFormat="1" applyFont="1" applyFill="1" applyBorder="1" applyAlignment="1" applyProtection="1">
      <alignment horizontal="center" vertical="center"/>
      <protection hidden="1"/>
    </xf>
    <xf numFmtId="178" fontId="11" fillId="22" borderId="23" xfId="0" applyNumberFormat="1" applyFont="1" applyFill="1" applyBorder="1" applyAlignment="1" applyProtection="1">
      <alignment horizontal="center" vertical="center"/>
      <protection hidden="1"/>
    </xf>
    <xf numFmtId="178" fontId="4" fillId="25" borderId="18" xfId="0" applyNumberFormat="1" applyFont="1" applyFill="1" applyBorder="1" applyAlignment="1" applyProtection="1">
      <alignment horizontal="center" vertical="center"/>
      <protection hidden="1"/>
    </xf>
    <xf numFmtId="178" fontId="9" fillId="23" borderId="80" xfId="0" applyNumberFormat="1" applyFont="1" applyFill="1" applyBorder="1" applyAlignment="1" applyProtection="1">
      <alignment horizontal="center" vertical="center"/>
      <protection hidden="1"/>
    </xf>
    <xf numFmtId="178" fontId="11" fillId="22" borderId="29" xfId="0" applyNumberFormat="1" applyFont="1" applyFill="1" applyBorder="1" applyAlignment="1" applyProtection="1">
      <alignment horizontal="center" vertical="center"/>
      <protection hidden="1"/>
    </xf>
    <xf numFmtId="178" fontId="9" fillId="23" borderId="81" xfId="0" applyNumberFormat="1" applyFont="1" applyFill="1" applyBorder="1" applyAlignment="1" applyProtection="1">
      <alignment horizontal="center" vertical="center"/>
      <protection hidden="1"/>
    </xf>
    <xf numFmtId="177" fontId="2" fillId="25" borderId="58" xfId="0" applyNumberFormat="1" applyFont="1" applyFill="1" applyBorder="1" applyAlignment="1" applyProtection="1">
      <alignment horizontal="center" vertical="center"/>
      <protection hidden="1"/>
    </xf>
    <xf numFmtId="178" fontId="11" fillId="0" borderId="29" xfId="0" applyNumberFormat="1" applyFont="1" applyFill="1" applyBorder="1" applyAlignment="1" applyProtection="1">
      <alignment horizontal="center" vertical="center"/>
      <protection hidden="1"/>
    </xf>
    <xf numFmtId="178" fontId="11" fillId="25" borderId="74" xfId="0" applyNumberFormat="1" applyFont="1" applyFill="1" applyBorder="1" applyAlignment="1" applyProtection="1">
      <alignment horizontal="center" vertical="center"/>
      <protection hidden="1"/>
    </xf>
    <xf numFmtId="178" fontId="3" fillId="27" borderId="22" xfId="0" applyNumberFormat="1" applyFont="1" applyFill="1" applyBorder="1" applyAlignment="1" applyProtection="1">
      <alignment horizontal="center" vertical="center"/>
      <protection locked="0"/>
    </xf>
    <xf numFmtId="178" fontId="11" fillId="27" borderId="25" xfId="0" applyNumberFormat="1" applyFont="1" applyFill="1" applyBorder="1" applyAlignment="1" applyProtection="1">
      <alignment horizontal="center" vertical="center"/>
      <protection locked="0"/>
    </xf>
    <xf numFmtId="178" fontId="11" fillId="27" borderId="74" xfId="0" applyNumberFormat="1" applyFont="1" applyFill="1" applyBorder="1" applyAlignment="1" applyProtection="1">
      <alignment horizontal="center" vertical="center"/>
      <protection locked="0"/>
    </xf>
    <xf numFmtId="178" fontId="3" fillId="27" borderId="0" xfId="0" applyNumberFormat="1" applyFont="1" applyFill="1" applyBorder="1" applyAlignment="1" applyProtection="1">
      <alignment horizontal="center" vertical="center"/>
      <protection locked="0"/>
    </xf>
    <xf numFmtId="178" fontId="17" fillId="27" borderId="18" xfId="0" applyNumberFormat="1" applyFont="1" applyFill="1" applyBorder="1" applyAlignment="1" applyProtection="1">
      <alignment horizontal="center" vertical="center"/>
      <protection locked="0"/>
    </xf>
    <xf numFmtId="178" fontId="17" fillId="27" borderId="49" xfId="0" applyNumberFormat="1" applyFont="1" applyFill="1" applyBorder="1" applyAlignment="1" applyProtection="1">
      <alignment horizontal="center" vertical="center"/>
      <protection locked="0"/>
    </xf>
    <xf numFmtId="178" fontId="17" fillId="27" borderId="20" xfId="0" applyNumberFormat="1" applyFont="1" applyFill="1" applyBorder="1" applyAlignment="1" applyProtection="1">
      <alignment horizontal="center" vertical="center"/>
      <protection locked="0"/>
    </xf>
    <xf numFmtId="178" fontId="17" fillId="27" borderId="73" xfId="0" applyNumberFormat="1" applyFont="1" applyFill="1" applyBorder="1" applyAlignment="1" applyProtection="1">
      <alignment horizontal="center" vertical="center"/>
      <protection locked="0"/>
    </xf>
    <xf numFmtId="178" fontId="3" fillId="27" borderId="20" xfId="0" applyNumberFormat="1" applyFont="1" applyFill="1" applyBorder="1" applyAlignment="1" applyProtection="1">
      <alignment horizontal="center" vertical="center"/>
      <protection locked="0"/>
    </xf>
    <xf numFmtId="178" fontId="3" fillId="27" borderId="18" xfId="0" applyNumberFormat="1" applyFont="1" applyFill="1" applyBorder="1" applyAlignment="1" applyProtection="1">
      <alignment horizontal="center" vertical="center"/>
      <protection locked="0"/>
    </xf>
    <xf numFmtId="178" fontId="3" fillId="27" borderId="19" xfId="0" applyNumberFormat="1" applyFont="1" applyFill="1" applyBorder="1" applyAlignment="1" applyProtection="1">
      <alignment horizontal="center" vertical="center"/>
      <protection locked="0"/>
    </xf>
    <xf numFmtId="3" fontId="46" fillId="22" borderId="0" xfId="62" applyNumberFormat="1" applyFont="1" applyFill="1" applyBorder="1" applyAlignment="1" applyProtection="1">
      <alignment horizontal="left" vertical="center"/>
      <protection hidden="1"/>
    </xf>
    <xf numFmtId="3" fontId="6" fillId="22" borderId="0" xfId="62" applyNumberFormat="1" applyFont="1" applyFill="1" applyBorder="1" applyAlignment="1" applyProtection="1">
      <alignment horizontal="left" vertical="center"/>
      <protection hidden="1"/>
    </xf>
    <xf numFmtId="0" fontId="13" fillId="22" borderId="82" xfId="43" applyNumberFormat="1" applyFont="1" applyFill="1" applyBorder="1" applyAlignment="1" applyProtection="1">
      <alignment horizontal="center" vertical="center"/>
      <protection hidden="1"/>
    </xf>
    <xf numFmtId="0" fontId="13" fillId="22" borderId="28" xfId="43" applyNumberFormat="1" applyFont="1" applyFill="1" applyBorder="1" applyAlignment="1" applyProtection="1">
      <alignment horizontal="center" vertical="center"/>
      <protection hidden="1"/>
    </xf>
    <xf numFmtId="0" fontId="49" fillId="22" borderId="0" xfId="62" applyFont="1" applyFill="1" applyProtection="1">
      <alignment vertical="center"/>
      <protection/>
    </xf>
    <xf numFmtId="0" fontId="50" fillId="22" borderId="0" xfId="62" applyFont="1" applyFill="1" applyAlignment="1" applyProtection="1">
      <alignment vertical="center"/>
      <protection/>
    </xf>
    <xf numFmtId="0" fontId="49" fillId="0" borderId="0" xfId="0" applyFont="1" applyAlignment="1">
      <alignment/>
    </xf>
    <xf numFmtId="0" fontId="51" fillId="28" borderId="0" xfId="62" applyFont="1" applyFill="1" applyBorder="1" applyAlignment="1" applyProtection="1">
      <alignment horizontal="centerContinuous" vertical="center"/>
      <protection hidden="1"/>
    </xf>
    <xf numFmtId="0" fontId="52" fillId="28" borderId="0" xfId="62" applyFont="1" applyFill="1" applyBorder="1" applyAlignment="1" applyProtection="1">
      <alignment horizontal="centerContinuous" vertical="center"/>
      <protection hidden="1"/>
    </xf>
    <xf numFmtId="0" fontId="51" fillId="28" borderId="0" xfId="62" applyFont="1" applyFill="1" applyBorder="1" applyAlignment="1" applyProtection="1">
      <alignment horizontal="centerContinuous" vertical="top"/>
      <protection hidden="1"/>
    </xf>
    <xf numFmtId="0" fontId="49" fillId="22" borderId="0" xfId="62" applyFont="1" applyFill="1" applyAlignment="1" applyProtection="1">
      <alignment vertical="center"/>
      <protection/>
    </xf>
    <xf numFmtId="0" fontId="11" fillId="22" borderId="0" xfId="62" applyFont="1" applyFill="1" applyBorder="1" applyAlignment="1">
      <alignment horizontal="left" vertical="center"/>
      <protection/>
    </xf>
    <xf numFmtId="0" fontId="49" fillId="22" borderId="0" xfId="62" applyFont="1" applyFill="1" applyAlignment="1" applyProtection="1">
      <alignment vertical="center"/>
      <protection hidden="1"/>
    </xf>
    <xf numFmtId="0" fontId="42" fillId="0" borderId="83" xfId="62" applyFont="1" applyBorder="1" applyAlignment="1" applyProtection="1">
      <alignment vertical="center"/>
      <protection hidden="1"/>
    </xf>
    <xf numFmtId="0" fontId="53" fillId="6" borderId="84" xfId="62" applyFont="1" applyFill="1" applyBorder="1" applyAlignment="1" applyProtection="1">
      <alignment horizontal="center" vertical="center"/>
      <protection locked="0"/>
    </xf>
    <xf numFmtId="0" fontId="49" fillId="0" borderId="85" xfId="0" applyFont="1" applyBorder="1" applyAlignment="1">
      <alignment/>
    </xf>
    <xf numFmtId="0" fontId="49" fillId="0" borderId="86" xfId="62" applyFont="1" applyFill="1" applyBorder="1" applyAlignment="1" applyProtection="1">
      <alignment vertical="center"/>
      <protection hidden="1"/>
    </xf>
    <xf numFmtId="0" fontId="54" fillId="28" borderId="87" xfId="62" applyFont="1" applyFill="1" applyBorder="1" applyAlignment="1" applyProtection="1">
      <alignment vertical="center"/>
      <protection hidden="1"/>
    </xf>
    <xf numFmtId="0" fontId="55" fillId="28" borderId="88" xfId="62" applyFont="1" applyFill="1" applyBorder="1" applyAlignment="1" applyProtection="1">
      <alignment vertical="center"/>
      <protection hidden="1"/>
    </xf>
    <xf numFmtId="0" fontId="55" fillId="28" borderId="89" xfId="62" applyFont="1" applyFill="1" applyBorder="1" applyAlignment="1" applyProtection="1">
      <alignment vertical="center"/>
      <protection hidden="1"/>
    </xf>
    <xf numFmtId="0" fontId="49" fillId="22" borderId="0" xfId="62" applyFont="1" applyFill="1" applyProtection="1">
      <alignment vertical="center"/>
      <protection hidden="1"/>
    </xf>
    <xf numFmtId="0" fontId="49" fillId="22" borderId="90" xfId="0" applyFont="1" applyFill="1" applyBorder="1" applyAlignment="1">
      <alignment/>
    </xf>
    <xf numFmtId="0" fontId="49" fillId="22" borderId="91" xfId="0" applyFont="1" applyFill="1" applyBorder="1" applyAlignment="1">
      <alignment/>
    </xf>
    <xf numFmtId="0" fontId="49" fillId="22" borderId="92" xfId="0" applyFont="1" applyFill="1" applyBorder="1" applyAlignment="1">
      <alignment/>
    </xf>
    <xf numFmtId="0" fontId="49" fillId="22" borderId="0" xfId="62" applyFont="1" applyFill="1" applyBorder="1" applyAlignment="1" applyProtection="1">
      <alignment horizontal="left"/>
      <protection hidden="1"/>
    </xf>
    <xf numFmtId="0" fontId="49" fillId="22" borderId="0" xfId="0" applyFont="1" applyFill="1" applyAlignment="1">
      <alignment/>
    </xf>
    <xf numFmtId="0" fontId="49" fillId="0" borderId="0" xfId="0" applyFont="1" applyFill="1" applyAlignment="1">
      <alignment/>
    </xf>
    <xf numFmtId="0" fontId="56" fillId="0" borderId="0" xfId="0" applyFont="1" applyFill="1" applyAlignment="1">
      <alignment/>
    </xf>
    <xf numFmtId="0" fontId="57" fillId="0" borderId="0" xfId="0" applyFont="1" applyAlignment="1" applyProtection="1">
      <alignment/>
      <protection hidden="1"/>
    </xf>
    <xf numFmtId="0" fontId="49" fillId="0" borderId="0" xfId="0" applyFont="1" applyFill="1" applyAlignment="1" applyProtection="1">
      <alignment/>
      <protection hidden="1"/>
    </xf>
    <xf numFmtId="0" fontId="61" fillId="0" borderId="0" xfId="0" applyFont="1" applyFill="1" applyAlignment="1" applyProtection="1">
      <alignment/>
      <protection hidden="1"/>
    </xf>
    <xf numFmtId="0" fontId="62" fillId="0" borderId="0" xfId="0" applyFont="1" applyFill="1" applyAlignment="1" applyProtection="1">
      <alignment horizontal="left"/>
      <protection hidden="1"/>
    </xf>
    <xf numFmtId="0" fontId="3" fillId="0" borderId="0" xfId="0" applyFont="1" applyFill="1" applyAlignment="1" applyProtection="1">
      <alignment/>
      <protection hidden="1"/>
    </xf>
    <xf numFmtId="178" fontId="6" fillId="0" borderId="0" xfId="0" applyNumberFormat="1" applyFont="1" applyFill="1" applyAlignment="1" applyProtection="1">
      <alignment/>
      <protection hidden="1"/>
    </xf>
    <xf numFmtId="180" fontId="6" fillId="0" borderId="0" xfId="0" applyNumberFormat="1" applyFont="1" applyFill="1" applyAlignment="1" applyProtection="1">
      <alignment/>
      <protection hidden="1"/>
    </xf>
    <xf numFmtId="0" fontId="40" fillId="0" borderId="0" xfId="0" applyFont="1" applyFill="1" applyAlignment="1" applyProtection="1">
      <alignment/>
      <protection hidden="1"/>
    </xf>
    <xf numFmtId="0" fontId="63" fillId="29" borderId="93" xfId="0" applyNumberFormat="1" applyFont="1" applyFill="1" applyBorder="1" applyAlignment="1" applyProtection="1">
      <alignment vertical="center"/>
      <protection hidden="1"/>
    </xf>
    <xf numFmtId="0" fontId="64" fillId="29" borderId="66" xfId="0" applyFont="1" applyFill="1" applyBorder="1" applyAlignment="1" applyProtection="1">
      <alignment horizontal="left" vertical="center"/>
      <protection hidden="1"/>
    </xf>
    <xf numFmtId="0" fontId="64" fillId="29" borderId="66" xfId="0" applyFont="1" applyFill="1" applyBorder="1" applyAlignment="1" applyProtection="1">
      <alignment vertical="center"/>
      <protection hidden="1"/>
    </xf>
    <xf numFmtId="0" fontId="63" fillId="29" borderId="66" xfId="0" applyNumberFormat="1" applyFont="1" applyFill="1" applyBorder="1" applyAlignment="1" applyProtection="1">
      <alignment vertical="center"/>
      <protection hidden="1"/>
    </xf>
    <xf numFmtId="0" fontId="65" fillId="29" borderId="30" xfId="0" applyFont="1" applyFill="1" applyBorder="1" applyAlignment="1" applyProtection="1">
      <alignment vertical="center"/>
      <protection hidden="1"/>
    </xf>
    <xf numFmtId="0" fontId="3" fillId="0" borderId="94" xfId="0" applyFont="1" applyFill="1" applyBorder="1" applyAlignment="1" applyProtection="1">
      <alignment/>
      <protection hidden="1"/>
    </xf>
    <xf numFmtId="0" fontId="49" fillId="6" borderId="95" xfId="0" applyFont="1" applyFill="1" applyBorder="1" applyAlignment="1">
      <alignment/>
    </xf>
    <xf numFmtId="0" fontId="6" fillId="0" borderId="0" xfId="0" applyFont="1" applyAlignment="1">
      <alignment vertical="center"/>
    </xf>
    <xf numFmtId="0" fontId="49" fillId="0" borderId="96" xfId="0" applyFont="1" applyBorder="1" applyAlignment="1">
      <alignment/>
    </xf>
    <xf numFmtId="0" fontId="56" fillId="0" borderId="94"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justify"/>
      <protection hidden="1"/>
    </xf>
    <xf numFmtId="0" fontId="68" fillId="0" borderId="0" xfId="0" applyFont="1" applyFill="1" applyAlignment="1" applyProtection="1">
      <alignment/>
      <protection hidden="1"/>
    </xf>
    <xf numFmtId="0" fontId="69" fillId="0" borderId="0" xfId="0" applyFont="1" applyFill="1" applyAlignment="1" applyProtection="1">
      <alignment horizontal="left"/>
      <protection hidden="1"/>
    </xf>
    <xf numFmtId="0" fontId="70" fillId="0" borderId="0" xfId="0" applyFont="1" applyFill="1" applyAlignment="1" applyProtection="1">
      <alignment/>
      <protection hidden="1"/>
    </xf>
    <xf numFmtId="0" fontId="3" fillId="0" borderId="0" xfId="0" applyFont="1" applyFill="1" applyBorder="1" applyAlignment="1" applyProtection="1">
      <alignment horizontal="left" vertical="center"/>
      <protection hidden="1"/>
    </xf>
    <xf numFmtId="0" fontId="4" fillId="29" borderId="97" xfId="0" applyFont="1" applyFill="1" applyBorder="1" applyAlignment="1" applyProtection="1">
      <alignment horizontal="left" vertical="center"/>
      <protection hidden="1"/>
    </xf>
    <xf numFmtId="0" fontId="41" fillId="29" borderId="98" xfId="0" applyFont="1" applyFill="1" applyBorder="1" applyAlignment="1" applyProtection="1">
      <alignment horizontal="left" vertical="center"/>
      <protection hidden="1"/>
    </xf>
    <xf numFmtId="0" fontId="71" fillId="29" borderId="98" xfId="0" applyFont="1" applyFill="1" applyBorder="1" applyAlignment="1" applyProtection="1">
      <alignment vertical="center"/>
      <protection hidden="1"/>
    </xf>
    <xf numFmtId="0" fontId="2" fillId="29" borderId="98" xfId="0" applyNumberFormat="1" applyFont="1" applyFill="1" applyBorder="1" applyAlignment="1" applyProtection="1">
      <alignment horizontal="left" vertical="center"/>
      <protection hidden="1"/>
    </xf>
    <xf numFmtId="178" fontId="2" fillId="29" borderId="76" xfId="0" applyNumberFormat="1" applyFont="1" applyFill="1" applyBorder="1" applyAlignment="1" applyProtection="1">
      <alignment vertical="center"/>
      <protection hidden="1"/>
    </xf>
    <xf numFmtId="0" fontId="40" fillId="22" borderId="93" xfId="0" applyNumberFormat="1" applyFont="1" applyFill="1" applyBorder="1" applyAlignment="1" applyProtection="1">
      <alignment vertical="center"/>
      <protection hidden="1"/>
    </xf>
    <xf numFmtId="0" fontId="41" fillId="22" borderId="66" xfId="0" applyFont="1" applyFill="1" applyBorder="1" applyAlignment="1" applyProtection="1">
      <alignment horizontal="left" vertical="center"/>
      <protection hidden="1"/>
    </xf>
    <xf numFmtId="0" fontId="73" fillId="22" borderId="66" xfId="0" applyFont="1" applyFill="1" applyBorder="1" applyAlignment="1" applyProtection="1">
      <alignment vertical="center"/>
      <protection hidden="1"/>
    </xf>
    <xf numFmtId="0" fontId="74" fillId="22" borderId="66" xfId="0" applyFont="1" applyFill="1" applyBorder="1" applyAlignment="1" applyProtection="1">
      <alignment vertical="center"/>
      <protection hidden="1"/>
    </xf>
    <xf numFmtId="0" fontId="74" fillId="22" borderId="30" xfId="0" applyFont="1" applyFill="1" applyBorder="1" applyAlignment="1" applyProtection="1">
      <alignment vertical="center"/>
      <protection hidden="1"/>
    </xf>
    <xf numFmtId="0" fontId="74" fillId="22" borderId="66" xfId="0" applyFont="1" applyFill="1" applyBorder="1" applyAlignment="1" applyProtection="1">
      <alignment horizontal="center" vertical="center"/>
      <protection hidden="1"/>
    </xf>
    <xf numFmtId="0" fontId="49" fillId="22" borderId="18" xfId="0" applyFont="1" applyFill="1" applyBorder="1" applyAlignment="1" applyProtection="1">
      <alignment horizontal="center" vertical="distributed"/>
      <protection hidden="1"/>
    </xf>
    <xf numFmtId="0" fontId="40" fillId="22" borderId="99" xfId="0" applyNumberFormat="1" applyFont="1" applyFill="1" applyBorder="1" applyAlignment="1" applyProtection="1">
      <alignment vertical="top"/>
      <protection hidden="1"/>
    </xf>
    <xf numFmtId="0" fontId="41" fillId="22" borderId="57" xfId="0" applyFont="1" applyFill="1" applyBorder="1" applyAlignment="1" applyProtection="1">
      <alignment horizontal="left" vertical="top"/>
      <protection hidden="1"/>
    </xf>
    <xf numFmtId="0" fontId="73" fillId="22" borderId="57" xfId="0" applyFont="1" applyFill="1" applyBorder="1" applyAlignment="1" applyProtection="1">
      <alignment vertical="top"/>
      <protection hidden="1"/>
    </xf>
    <xf numFmtId="0" fontId="74" fillId="22" borderId="57" xfId="0" applyFont="1" applyFill="1" applyBorder="1" applyAlignment="1" applyProtection="1">
      <alignment vertical="top"/>
      <protection hidden="1"/>
    </xf>
    <xf numFmtId="0" fontId="74" fillId="22" borderId="100" xfId="0" applyFont="1" applyFill="1" applyBorder="1" applyAlignment="1" applyProtection="1">
      <alignment vertical="top"/>
      <protection hidden="1"/>
    </xf>
    <xf numFmtId="0" fontId="74" fillId="22" borderId="57" xfId="0" applyFont="1" applyFill="1" applyBorder="1" applyAlignment="1" applyProtection="1">
      <alignment horizontal="center" vertical="top"/>
      <protection hidden="1"/>
    </xf>
    <xf numFmtId="178" fontId="11" fillId="22" borderId="21" xfId="0" applyNumberFormat="1" applyFont="1" applyFill="1" applyBorder="1" applyAlignment="1" applyProtection="1">
      <alignment horizontal="center" vertical="center" wrapText="1"/>
      <protection hidden="1"/>
    </xf>
    <xf numFmtId="178" fontId="76" fillId="22" borderId="55" xfId="0" applyNumberFormat="1" applyFont="1" applyFill="1" applyBorder="1" applyAlignment="1" applyProtection="1">
      <alignment horizontal="center" vertical="center" wrapText="1"/>
      <protection hidden="1"/>
    </xf>
    <xf numFmtId="178" fontId="11" fillId="22" borderId="57" xfId="0" applyNumberFormat="1" applyFont="1" applyFill="1" applyBorder="1" applyAlignment="1" applyProtection="1">
      <alignment horizontal="center" vertical="center" wrapText="1"/>
      <protection hidden="1"/>
    </xf>
    <xf numFmtId="178" fontId="76" fillId="22" borderId="56" xfId="0" applyNumberFormat="1" applyFont="1" applyFill="1" applyBorder="1" applyAlignment="1" applyProtection="1">
      <alignment horizontal="center" vertical="center" wrapText="1"/>
      <protection hidden="1"/>
    </xf>
    <xf numFmtId="178" fontId="39" fillId="22" borderId="37" xfId="0" applyNumberFormat="1" applyFont="1" applyFill="1" applyBorder="1" applyAlignment="1" applyProtection="1">
      <alignment horizontal="center" vertical="top" wrapText="1"/>
      <protection hidden="1"/>
    </xf>
    <xf numFmtId="0" fontId="4" fillId="25" borderId="101" xfId="0" applyNumberFormat="1" applyFont="1" applyFill="1" applyBorder="1" applyAlignment="1" applyProtection="1">
      <alignment vertical="center"/>
      <protection hidden="1"/>
    </xf>
    <xf numFmtId="0" fontId="38" fillId="25" borderId="0" xfId="0" applyNumberFormat="1" applyFont="1" applyFill="1" applyBorder="1" applyAlignment="1" applyProtection="1">
      <alignment horizontal="left" vertical="center"/>
      <protection hidden="1"/>
    </xf>
    <xf numFmtId="176" fontId="71" fillId="25" borderId="0" xfId="0" applyNumberFormat="1" applyFont="1" applyFill="1" applyBorder="1" applyAlignment="1" applyProtection="1">
      <alignment horizontal="center" vertical="center"/>
      <protection hidden="1"/>
    </xf>
    <xf numFmtId="176" fontId="4" fillId="25" borderId="0" xfId="0" applyNumberFormat="1" applyFont="1" applyFill="1" applyBorder="1" applyAlignment="1" applyProtection="1">
      <alignment horizontal="center" vertical="center"/>
      <protection hidden="1"/>
    </xf>
    <xf numFmtId="176" fontId="4" fillId="25" borderId="31" xfId="0" applyNumberFormat="1" applyFont="1" applyFill="1" applyBorder="1" applyAlignment="1" applyProtection="1">
      <alignment horizontal="center" vertical="center"/>
      <protection hidden="1"/>
    </xf>
    <xf numFmtId="0" fontId="77" fillId="25" borderId="0" xfId="0" applyFont="1" applyFill="1" applyBorder="1" applyAlignment="1" applyProtection="1">
      <alignment/>
      <protection hidden="1"/>
    </xf>
    <xf numFmtId="0" fontId="40" fillId="23" borderId="102" xfId="0" applyFont="1" applyFill="1" applyBorder="1" applyAlignment="1" applyProtection="1">
      <alignment vertical="center"/>
      <protection hidden="1"/>
    </xf>
    <xf numFmtId="0" fontId="40" fillId="23" borderId="41" xfId="0" applyNumberFormat="1" applyFont="1" applyFill="1" applyBorder="1" applyAlignment="1" applyProtection="1">
      <alignment horizontal="left" vertical="center"/>
      <protection hidden="1"/>
    </xf>
    <xf numFmtId="0" fontId="6" fillId="23" borderId="103" xfId="0" applyNumberFormat="1" applyFont="1" applyFill="1" applyBorder="1" applyAlignment="1" applyProtection="1">
      <alignment horizontal="left" vertical="center"/>
      <protection hidden="1"/>
    </xf>
    <xf numFmtId="0" fontId="46" fillId="23" borderId="41" xfId="0" applyNumberFormat="1" applyFont="1" applyFill="1" applyBorder="1" applyAlignment="1" applyProtection="1">
      <alignment horizontal="center" vertical="center"/>
      <protection hidden="1"/>
    </xf>
    <xf numFmtId="0" fontId="40" fillId="22" borderId="94" xfId="0" applyFont="1" applyFill="1" applyBorder="1" applyAlignment="1" applyProtection="1" quotePrefix="1">
      <alignment vertical="center"/>
      <protection hidden="1"/>
    </xf>
    <xf numFmtId="0" fontId="46" fillId="22" borderId="104" xfId="0" applyNumberFormat="1" applyFont="1" applyFill="1" applyBorder="1" applyAlignment="1" applyProtection="1">
      <alignment horizontal="left" vertical="center"/>
      <protection hidden="1"/>
    </xf>
    <xf numFmtId="0" fontId="46" fillId="22" borderId="0" xfId="0" applyNumberFormat="1" applyFont="1" applyFill="1" applyBorder="1" applyAlignment="1" applyProtection="1">
      <alignment horizontal="left" vertical="center"/>
      <protection hidden="1"/>
    </xf>
    <xf numFmtId="0" fontId="46" fillId="22" borderId="0" xfId="0" applyNumberFormat="1" applyFont="1" applyFill="1" applyBorder="1" applyAlignment="1" applyProtection="1">
      <alignment vertical="center"/>
      <protection hidden="1"/>
    </xf>
    <xf numFmtId="0" fontId="78" fillId="22" borderId="31" xfId="0" applyFont="1" applyFill="1" applyBorder="1" applyAlignment="1" applyProtection="1">
      <alignment vertical="center"/>
      <protection hidden="1"/>
    </xf>
    <xf numFmtId="0" fontId="46" fillId="27" borderId="0" xfId="0" applyNumberFormat="1" applyFont="1" applyFill="1" applyBorder="1" applyAlignment="1" applyProtection="1">
      <alignment horizontal="center" vertical="center"/>
      <protection hidden="1"/>
    </xf>
    <xf numFmtId="0" fontId="46" fillId="22" borderId="94" xfId="0" applyFont="1" applyFill="1" applyBorder="1" applyAlignment="1" applyProtection="1">
      <alignment horizontal="center"/>
      <protection hidden="1"/>
    </xf>
    <xf numFmtId="0" fontId="40" fillId="22" borderId="105" xfId="0" applyFont="1" applyFill="1" applyBorder="1" applyAlignment="1" applyProtection="1">
      <alignment vertical="center"/>
      <protection hidden="1"/>
    </xf>
    <xf numFmtId="0" fontId="6" fillId="22" borderId="43" xfId="0" applyFont="1" applyFill="1" applyBorder="1" applyAlignment="1" applyProtection="1">
      <alignment vertical="center"/>
      <protection hidden="1"/>
    </xf>
    <xf numFmtId="0" fontId="6" fillId="22" borderId="63" xfId="0" applyFont="1" applyFill="1" applyBorder="1" applyAlignment="1" applyProtection="1">
      <alignment vertical="center"/>
      <protection hidden="1"/>
    </xf>
    <xf numFmtId="0" fontId="6" fillId="22" borderId="70" xfId="0" applyFont="1" applyFill="1" applyBorder="1" applyAlignment="1" applyProtection="1">
      <alignment vertical="center"/>
      <protection hidden="1"/>
    </xf>
    <xf numFmtId="0" fontId="43" fillId="27" borderId="0" xfId="0" applyNumberFormat="1" applyFont="1" applyFill="1" applyBorder="1" applyAlignment="1" applyProtection="1" quotePrefix="1">
      <alignment horizontal="center" vertical="center"/>
      <protection hidden="1"/>
    </xf>
    <xf numFmtId="0" fontId="6" fillId="22" borderId="95" xfId="0" applyFont="1" applyFill="1" applyBorder="1" applyAlignment="1" applyProtection="1">
      <alignment horizontal="center" vertical="center"/>
      <protection hidden="1"/>
    </xf>
    <xf numFmtId="0" fontId="6" fillId="22" borderId="57" xfId="0" applyFont="1" applyFill="1" applyBorder="1" applyAlignment="1" applyProtection="1">
      <alignment vertical="center"/>
      <protection hidden="1"/>
    </xf>
    <xf numFmtId="0" fontId="6" fillId="22" borderId="100" xfId="0" applyFont="1" applyFill="1" applyBorder="1" applyAlignment="1" applyProtection="1">
      <alignment vertical="center"/>
      <protection hidden="1"/>
    </xf>
    <xf numFmtId="0" fontId="49" fillId="27" borderId="0" xfId="0" applyFont="1" applyFill="1" applyAlignment="1" applyProtection="1">
      <alignment horizontal="left" vertical="top" wrapText="1"/>
      <protection locked="0"/>
    </xf>
    <xf numFmtId="0" fontId="49" fillId="27" borderId="31" xfId="0" applyFont="1" applyFill="1" applyBorder="1" applyAlignment="1" applyProtection="1">
      <alignment horizontal="left" vertical="top" wrapText="1"/>
      <protection locked="0"/>
    </xf>
    <xf numFmtId="0" fontId="49" fillId="27" borderId="0" xfId="0" applyFont="1" applyFill="1" applyAlignment="1" applyProtection="1">
      <alignment/>
      <protection hidden="1"/>
    </xf>
    <xf numFmtId="0" fontId="43" fillId="27" borderId="57" xfId="0" applyNumberFormat="1" applyFont="1" applyFill="1" applyBorder="1" applyAlignment="1" applyProtection="1" quotePrefix="1">
      <alignment horizontal="center" vertical="center"/>
      <protection hidden="1"/>
    </xf>
    <xf numFmtId="0" fontId="49" fillId="27" borderId="0" xfId="0" applyFont="1" applyFill="1" applyAlignment="1">
      <alignment/>
    </xf>
    <xf numFmtId="0" fontId="40" fillId="22" borderId="10" xfId="0" applyFont="1" applyFill="1" applyBorder="1" applyAlignment="1" applyProtection="1">
      <alignment vertical="center"/>
      <protection hidden="1"/>
    </xf>
    <xf numFmtId="0" fontId="6" fillId="22" borderId="0" xfId="0" applyFont="1" applyFill="1" applyBorder="1" applyAlignment="1" applyProtection="1">
      <alignment vertical="center"/>
      <protection hidden="1"/>
    </xf>
    <xf numFmtId="0" fontId="6" fillId="22" borderId="31" xfId="0" applyFont="1" applyFill="1" applyBorder="1" applyAlignment="1" applyProtection="1">
      <alignment vertical="center"/>
      <protection hidden="1"/>
    </xf>
    <xf numFmtId="0" fontId="75" fillId="22" borderId="71" xfId="0" applyFont="1" applyFill="1" applyBorder="1" applyAlignment="1" applyProtection="1">
      <alignment vertical="center"/>
      <protection hidden="1"/>
    </xf>
    <xf numFmtId="0" fontId="46" fillId="22" borderId="106" xfId="0" applyFont="1" applyFill="1" applyBorder="1" applyAlignment="1" applyProtection="1">
      <alignment horizontal="center"/>
      <protection hidden="1"/>
    </xf>
    <xf numFmtId="0" fontId="40" fillId="22" borderId="71" xfId="0" applyFont="1" applyFill="1" applyBorder="1" applyAlignment="1" applyProtection="1">
      <alignment vertical="center"/>
      <protection hidden="1"/>
    </xf>
    <xf numFmtId="0" fontId="46" fillId="22" borderId="63" xfId="0" applyNumberFormat="1" applyFont="1" applyFill="1" applyBorder="1" applyAlignment="1" applyProtection="1">
      <alignment horizontal="left" vertical="center"/>
      <protection hidden="1"/>
    </xf>
    <xf numFmtId="0" fontId="78" fillId="22" borderId="0" xfId="0" applyFont="1" applyFill="1" applyBorder="1" applyAlignment="1" applyProtection="1">
      <alignment vertical="center"/>
      <protection hidden="1"/>
    </xf>
    <xf numFmtId="0" fontId="6" fillId="22" borderId="43" xfId="0" applyNumberFormat="1" applyFont="1" applyFill="1" applyBorder="1" applyAlignment="1" applyProtection="1">
      <alignment horizontal="left" vertical="center"/>
      <protection hidden="1"/>
    </xf>
    <xf numFmtId="0" fontId="78" fillId="22" borderId="43" xfId="0" applyFont="1" applyFill="1" applyBorder="1" applyAlignment="1" applyProtection="1">
      <alignment vertical="center"/>
      <protection hidden="1"/>
    </xf>
    <xf numFmtId="0" fontId="78" fillId="22" borderId="107" xfId="0" applyFont="1" applyFill="1" applyBorder="1" applyAlignment="1" applyProtection="1">
      <alignment vertical="center"/>
      <protection hidden="1"/>
    </xf>
    <xf numFmtId="0" fontId="58" fillId="22" borderId="63" xfId="0" applyFont="1" applyFill="1" applyBorder="1" applyAlignment="1" applyProtection="1">
      <alignment vertical="center" wrapText="1"/>
      <protection hidden="1"/>
    </xf>
    <xf numFmtId="0" fontId="78" fillId="22" borderId="70" xfId="0" applyFont="1" applyFill="1" applyBorder="1" applyAlignment="1" applyProtection="1">
      <alignment vertical="center"/>
      <protection hidden="1"/>
    </xf>
    <xf numFmtId="0" fontId="75" fillId="22" borderId="63" xfId="0" applyFont="1" applyFill="1" applyBorder="1" applyAlignment="1" applyProtection="1">
      <alignment vertical="center"/>
      <protection hidden="1"/>
    </xf>
    <xf numFmtId="0" fontId="79" fillId="22" borderId="63" xfId="0" applyFont="1" applyFill="1" applyBorder="1" applyAlignment="1" applyProtection="1">
      <alignment vertical="center"/>
      <protection hidden="1"/>
    </xf>
    <xf numFmtId="0" fontId="78" fillId="22" borderId="63" xfId="0" applyFont="1" applyFill="1" applyBorder="1" applyAlignment="1" applyProtection="1">
      <alignment vertical="center"/>
      <protection hidden="1"/>
    </xf>
    <xf numFmtId="0" fontId="46" fillId="22" borderId="69" xfId="0" applyFont="1" applyFill="1" applyBorder="1" applyAlignment="1" applyProtection="1">
      <alignment horizontal="center"/>
      <protection hidden="1"/>
    </xf>
    <xf numFmtId="0" fontId="50" fillId="27" borderId="0" xfId="0" applyFont="1" applyFill="1" applyAlignment="1" applyProtection="1">
      <alignment/>
      <protection hidden="1"/>
    </xf>
    <xf numFmtId="0" fontId="15" fillId="22" borderId="69" xfId="0" applyFont="1" applyFill="1" applyBorder="1" applyAlignment="1" applyProtection="1">
      <alignment horizontal="center"/>
      <protection hidden="1"/>
    </xf>
    <xf numFmtId="0" fontId="15" fillId="22" borderId="70" xfId="0" applyFont="1" applyFill="1" applyBorder="1" applyAlignment="1" applyProtection="1">
      <alignment vertical="center"/>
      <protection hidden="1"/>
    </xf>
    <xf numFmtId="0" fontId="72" fillId="27" borderId="0" xfId="0" applyNumberFormat="1" applyFont="1" applyFill="1" applyBorder="1" applyAlignment="1" applyProtection="1" quotePrefix="1">
      <alignment horizontal="center" vertical="center"/>
      <protection hidden="1"/>
    </xf>
    <xf numFmtId="0" fontId="49" fillId="27" borderId="0" xfId="0" applyFont="1" applyFill="1" applyAlignment="1" quotePrefix="1">
      <alignment/>
    </xf>
    <xf numFmtId="0" fontId="15" fillId="22" borderId="106" xfId="0" applyNumberFormat="1" applyFont="1" applyFill="1" applyBorder="1" applyAlignment="1" applyProtection="1">
      <alignment horizontal="center" vertical="center"/>
      <protection hidden="1"/>
    </xf>
    <xf numFmtId="0" fontId="58" fillId="22" borderId="63" xfId="0" applyFont="1" applyFill="1" applyBorder="1" applyAlignment="1" applyProtection="1">
      <alignment vertical="center"/>
      <protection hidden="1"/>
    </xf>
    <xf numFmtId="0" fontId="50" fillId="0" borderId="0" xfId="0" applyFont="1" applyFill="1" applyAlignment="1">
      <alignment/>
    </xf>
    <xf numFmtId="0" fontId="46" fillId="22" borderId="94" xfId="0" applyNumberFormat="1" applyFont="1" applyFill="1" applyBorder="1" applyAlignment="1" applyProtection="1" quotePrefix="1">
      <alignment horizontal="center" vertical="center"/>
      <protection hidden="1"/>
    </xf>
    <xf numFmtId="0" fontId="50" fillId="27" borderId="0" xfId="0" applyFont="1" applyFill="1" applyAlignment="1">
      <alignment/>
    </xf>
    <xf numFmtId="0" fontId="46" fillId="22" borderId="94" xfId="0" applyNumberFormat="1" applyFont="1" applyFill="1" applyBorder="1" applyAlignment="1" applyProtection="1">
      <alignment horizontal="center" vertical="center"/>
      <protection hidden="1"/>
    </xf>
    <xf numFmtId="0" fontId="6" fillId="22" borderId="107" xfId="0" applyNumberFormat="1" applyFont="1" applyFill="1" applyBorder="1" applyAlignment="1" applyProtection="1">
      <alignment horizontal="left" vertical="center"/>
      <protection hidden="1"/>
    </xf>
    <xf numFmtId="0" fontId="46" fillId="22" borderId="99" xfId="0" applyNumberFormat="1" applyFont="1" applyFill="1" applyBorder="1" applyAlignment="1" applyProtection="1">
      <alignment horizontal="center" vertical="center"/>
      <protection hidden="1"/>
    </xf>
    <xf numFmtId="0" fontId="40" fillId="22" borderId="11" xfId="0" applyFont="1" applyFill="1" applyBorder="1" applyAlignment="1" applyProtection="1">
      <alignment vertical="center"/>
      <protection hidden="1"/>
    </xf>
    <xf numFmtId="0" fontId="3" fillId="22" borderId="0" xfId="0" applyNumberFormat="1" applyFont="1" applyFill="1" applyBorder="1" applyAlignment="1" applyProtection="1">
      <alignment horizontal="left" vertical="center"/>
      <protection hidden="1"/>
    </xf>
    <xf numFmtId="0" fontId="56" fillId="22" borderId="62" xfId="0" applyFont="1" applyFill="1" applyBorder="1" applyAlignment="1" applyProtection="1">
      <alignment horizontal="center" vertical="center"/>
      <protection hidden="1"/>
    </xf>
    <xf numFmtId="0" fontId="43" fillId="27" borderId="63" xfId="0" applyNumberFormat="1" applyFont="1" applyFill="1" applyBorder="1" applyAlignment="1" applyProtection="1" quotePrefix="1">
      <alignment horizontal="center" vertical="center"/>
      <protection hidden="1"/>
    </xf>
    <xf numFmtId="0" fontId="78" fillId="22" borderId="100" xfId="0" applyFont="1" applyFill="1" applyBorder="1" applyAlignment="1" applyProtection="1">
      <alignment vertical="center"/>
      <protection hidden="1"/>
    </xf>
    <xf numFmtId="0" fontId="46" fillId="22" borderId="108" xfId="0" applyNumberFormat="1" applyFont="1" applyFill="1" applyBorder="1" applyAlignment="1" applyProtection="1" quotePrefix="1">
      <alignment horizontal="center" vertical="center"/>
      <protection hidden="1"/>
    </xf>
    <xf numFmtId="0" fontId="6" fillId="22" borderId="109" xfId="0" applyFont="1" applyFill="1" applyBorder="1" applyAlignment="1" applyProtection="1">
      <alignment horizontal="center" vertical="center"/>
      <protection hidden="1"/>
    </xf>
    <xf numFmtId="0" fontId="6" fillId="22" borderId="110" xfId="0" applyFont="1" applyFill="1" applyBorder="1" applyAlignment="1" applyProtection="1">
      <alignment vertical="center"/>
      <protection hidden="1"/>
    </xf>
    <xf numFmtId="0" fontId="78" fillId="22" borderId="111" xfId="0" applyFont="1" applyFill="1" applyBorder="1" applyAlignment="1" applyProtection="1">
      <alignment vertical="center"/>
      <protection hidden="1"/>
    </xf>
    <xf numFmtId="0" fontId="43" fillId="27" borderId="50" xfId="0" applyNumberFormat="1" applyFont="1" applyFill="1" applyBorder="1" applyAlignment="1" applyProtection="1" quotePrefix="1">
      <alignment horizontal="center" vertical="center"/>
      <protection hidden="1"/>
    </xf>
    <xf numFmtId="0" fontId="40" fillId="23" borderId="112" xfId="0" applyFont="1" applyFill="1" applyBorder="1" applyAlignment="1" applyProtection="1">
      <alignment vertical="center"/>
      <protection hidden="1"/>
    </xf>
    <xf numFmtId="0" fontId="40" fillId="23" borderId="53" xfId="0" applyFont="1" applyFill="1" applyBorder="1" applyAlignment="1" applyProtection="1">
      <alignment horizontal="left" vertical="center"/>
      <protection hidden="1"/>
    </xf>
    <xf numFmtId="0" fontId="40" fillId="23" borderId="53" xfId="0" applyFont="1" applyFill="1" applyBorder="1" applyAlignment="1" applyProtection="1">
      <alignment horizontal="left"/>
      <protection hidden="1"/>
    </xf>
    <xf numFmtId="0" fontId="49" fillId="23" borderId="53" xfId="0" applyFont="1" applyFill="1" applyBorder="1" applyAlignment="1" applyProtection="1">
      <alignment vertical="center"/>
      <protection hidden="1"/>
    </xf>
    <xf numFmtId="0" fontId="49" fillId="23" borderId="53" xfId="0" applyFont="1" applyFill="1" applyBorder="1" applyAlignment="1" applyProtection="1">
      <alignment/>
      <protection hidden="1"/>
    </xf>
    <xf numFmtId="0" fontId="46" fillId="22" borderId="104" xfId="0" applyFont="1" applyFill="1" applyBorder="1" applyAlignment="1" applyProtection="1">
      <alignment horizontal="left" vertical="center"/>
      <protection hidden="1"/>
    </xf>
    <xf numFmtId="0" fontId="46" fillId="22" borderId="0" xfId="0" applyFont="1" applyFill="1" applyBorder="1" applyAlignment="1" applyProtection="1">
      <alignment horizontal="left" vertical="center"/>
      <protection hidden="1"/>
    </xf>
    <xf numFmtId="0" fontId="56" fillId="22" borderId="63" xfId="0" applyFont="1" applyFill="1" applyBorder="1" applyAlignment="1" applyProtection="1">
      <alignment vertical="center"/>
      <protection hidden="1"/>
    </xf>
    <xf numFmtId="0" fontId="46" fillId="22" borderId="99" xfId="0" applyNumberFormat="1" applyFont="1" applyFill="1" applyBorder="1" applyAlignment="1" applyProtection="1" quotePrefix="1">
      <alignment horizontal="center" vertical="center"/>
      <protection hidden="1"/>
    </xf>
    <xf numFmtId="0" fontId="46" fillId="22" borderId="69" xfId="0" applyNumberFormat="1" applyFont="1" applyFill="1" applyBorder="1" applyAlignment="1" applyProtection="1" quotePrefix="1">
      <alignment horizontal="center" vertical="center"/>
      <protection hidden="1"/>
    </xf>
    <xf numFmtId="0" fontId="43" fillId="22" borderId="0" xfId="0" applyNumberFormat="1" applyFont="1" applyFill="1" applyBorder="1" applyAlignment="1" applyProtection="1" quotePrefix="1">
      <alignment horizontal="center" vertical="center"/>
      <protection hidden="1"/>
    </xf>
    <xf numFmtId="0" fontId="40" fillId="22" borderId="113" xfId="0" applyFont="1" applyFill="1" applyBorder="1" applyAlignment="1" applyProtection="1" quotePrefix="1">
      <alignment vertical="center"/>
      <protection hidden="1"/>
    </xf>
    <xf numFmtId="0" fontId="75" fillId="22" borderId="43" xfId="0" applyFont="1" applyFill="1" applyBorder="1" applyAlignment="1" applyProtection="1">
      <alignment vertical="center"/>
      <protection hidden="1"/>
    </xf>
    <xf numFmtId="0" fontId="46" fillId="22" borderId="113" xfId="0" applyNumberFormat="1" applyFont="1" applyFill="1" applyBorder="1" applyAlignment="1" applyProtection="1" quotePrefix="1">
      <alignment horizontal="center" vertical="center"/>
      <protection hidden="1"/>
    </xf>
    <xf numFmtId="0" fontId="80" fillId="22" borderId="43" xfId="0" applyFont="1" applyFill="1" applyBorder="1" applyAlignment="1" applyProtection="1">
      <alignment vertical="center"/>
      <protection hidden="1"/>
    </xf>
    <xf numFmtId="0" fontId="43" fillId="27" borderId="43" xfId="0" applyNumberFormat="1" applyFont="1" applyFill="1" applyBorder="1" applyAlignment="1" applyProtection="1" quotePrefix="1">
      <alignment horizontal="center" vertical="center"/>
      <protection hidden="1"/>
    </xf>
    <xf numFmtId="0" fontId="49" fillId="27" borderId="43" xfId="0" applyFont="1" applyFill="1" applyBorder="1" applyAlignment="1" applyProtection="1">
      <alignment horizontal="left" vertical="top" wrapText="1"/>
      <protection locked="0"/>
    </xf>
    <xf numFmtId="0" fontId="46" fillId="22" borderId="99" xfId="0" applyFont="1" applyFill="1" applyBorder="1" applyAlignment="1" applyProtection="1">
      <alignment horizontal="center"/>
      <protection hidden="1"/>
    </xf>
    <xf numFmtId="0" fontId="6" fillId="22" borderId="0" xfId="0" applyNumberFormat="1" applyFont="1" applyFill="1" applyBorder="1" applyAlignment="1" applyProtection="1">
      <alignment horizontal="left" vertical="center"/>
      <protection hidden="1"/>
    </xf>
    <xf numFmtId="0" fontId="81" fillId="30" borderId="0" xfId="0" applyFont="1" applyFill="1" applyBorder="1" applyAlignment="1" applyProtection="1">
      <alignment horizontal="center" vertical="center"/>
      <protection hidden="1"/>
    </xf>
    <xf numFmtId="0" fontId="78" fillId="30" borderId="0" xfId="0" applyFont="1" applyFill="1" applyBorder="1" applyAlignment="1" applyProtection="1">
      <alignment vertical="center"/>
      <protection hidden="1"/>
    </xf>
    <xf numFmtId="0" fontId="49" fillId="0" borderId="0" xfId="0" applyFont="1" applyFill="1" applyAlignment="1" quotePrefix="1">
      <alignment/>
    </xf>
    <xf numFmtId="0" fontId="46" fillId="22" borderId="43" xfId="0" applyNumberFormat="1" applyFont="1" applyFill="1" applyBorder="1" applyAlignment="1" applyProtection="1">
      <alignment horizontal="left" vertical="center"/>
      <protection hidden="1"/>
    </xf>
    <xf numFmtId="0" fontId="6" fillId="22" borderId="114" xfId="0" applyFont="1" applyFill="1" applyBorder="1" applyAlignment="1" applyProtection="1">
      <alignment horizontal="center" vertical="center"/>
      <protection hidden="1"/>
    </xf>
    <xf numFmtId="0" fontId="56" fillId="22" borderId="43" xfId="0" applyFont="1" applyFill="1" applyBorder="1" applyAlignment="1" applyProtection="1">
      <alignment vertical="center"/>
      <protection hidden="1"/>
    </xf>
    <xf numFmtId="0" fontId="6" fillId="22" borderId="63" xfId="0" applyNumberFormat="1" applyFont="1" applyFill="1" applyBorder="1" applyAlignment="1" applyProtection="1">
      <alignment horizontal="left" vertical="center"/>
      <protection hidden="1"/>
    </xf>
    <xf numFmtId="0" fontId="78" fillId="22" borderId="110" xfId="0" applyFont="1" applyFill="1" applyBorder="1" applyAlignment="1" applyProtection="1">
      <alignment vertical="center"/>
      <protection hidden="1"/>
    </xf>
    <xf numFmtId="0" fontId="49" fillId="0" borderId="31" xfId="0" applyFont="1" applyFill="1" applyBorder="1" applyAlignment="1" applyProtection="1">
      <alignment/>
      <protection hidden="1"/>
    </xf>
    <xf numFmtId="0" fontId="40" fillId="23" borderId="53" xfId="0" applyNumberFormat="1" applyFont="1" applyFill="1" applyBorder="1" applyAlignment="1" applyProtection="1">
      <alignment horizontal="left" vertical="center"/>
      <protection hidden="1"/>
    </xf>
    <xf numFmtId="0" fontId="6" fillId="23" borderId="53" xfId="0" applyNumberFormat="1" applyFont="1" applyFill="1" applyBorder="1" applyAlignment="1" applyProtection="1">
      <alignment horizontal="left" vertical="center"/>
      <protection hidden="1"/>
    </xf>
    <xf numFmtId="0" fontId="46" fillId="23" borderId="53" xfId="0" applyNumberFormat="1" applyFont="1" applyFill="1" applyBorder="1" applyAlignment="1" applyProtection="1">
      <alignment horizontal="center" vertical="center"/>
      <protection hidden="1"/>
    </xf>
    <xf numFmtId="0" fontId="40" fillId="22" borderId="94" xfId="0" applyFont="1" applyFill="1" applyBorder="1" applyAlignment="1" applyProtection="1" quotePrefix="1">
      <alignment vertical="top"/>
      <protection hidden="1"/>
    </xf>
    <xf numFmtId="0" fontId="40" fillId="22" borderId="115" xfId="0" applyFont="1" applyFill="1" applyBorder="1" applyAlignment="1" applyProtection="1" quotePrefix="1">
      <alignment vertical="center"/>
      <protection hidden="1"/>
    </xf>
    <xf numFmtId="0" fontId="46" fillId="22" borderId="63" xfId="0" applyFont="1" applyFill="1" applyBorder="1" applyAlignment="1" applyProtection="1">
      <alignment horizontal="left" vertical="center"/>
      <protection hidden="1"/>
    </xf>
    <xf numFmtId="0" fontId="46" fillId="22" borderId="57" xfId="0" applyNumberFormat="1" applyFont="1" applyFill="1" applyBorder="1" applyAlignment="1" applyProtection="1">
      <alignment horizontal="left" vertical="center"/>
      <protection hidden="1"/>
    </xf>
    <xf numFmtId="0" fontId="78" fillId="22" borderId="57" xfId="0" applyFont="1" applyFill="1" applyBorder="1" applyAlignment="1" applyProtection="1">
      <alignment vertical="center"/>
      <protection hidden="1"/>
    </xf>
    <xf numFmtId="0" fontId="40" fillId="22" borderId="10" xfId="0" applyFont="1" applyFill="1" applyBorder="1" applyAlignment="1" applyProtection="1">
      <alignment vertical="top"/>
      <protection hidden="1"/>
    </xf>
    <xf numFmtId="0" fontId="49" fillId="0" borderId="108" xfId="0" applyFont="1" applyFill="1" applyBorder="1" applyAlignment="1" applyProtection="1">
      <alignment/>
      <protection hidden="1"/>
    </xf>
    <xf numFmtId="0" fontId="40" fillId="22" borderId="116" xfId="0" applyFont="1" applyFill="1" applyBorder="1" applyAlignment="1" applyProtection="1">
      <alignment/>
      <protection hidden="1"/>
    </xf>
    <xf numFmtId="0" fontId="75" fillId="22" borderId="110" xfId="0" applyNumberFormat="1" applyFont="1" applyFill="1" applyBorder="1" applyAlignment="1" applyProtection="1">
      <alignment horizontal="left" vertical="center"/>
      <protection hidden="1"/>
    </xf>
    <xf numFmtId="0" fontId="6" fillId="22" borderId="63" xfId="0" applyFont="1" applyFill="1" applyBorder="1" applyAlignment="1" applyProtection="1">
      <alignment/>
      <protection hidden="1"/>
    </xf>
    <xf numFmtId="0" fontId="46" fillId="0" borderId="94" xfId="0" applyNumberFormat="1" applyFont="1" applyFill="1" applyBorder="1" applyAlignment="1" applyProtection="1" quotePrefix="1">
      <alignment horizontal="left" vertical="center"/>
      <protection hidden="1"/>
    </xf>
    <xf numFmtId="0" fontId="38" fillId="0" borderId="0" xfId="0" applyFont="1" applyFill="1" applyBorder="1" applyAlignment="1" applyProtection="1">
      <alignment horizontal="left"/>
      <protection hidden="1"/>
    </xf>
    <xf numFmtId="0" fontId="3" fillId="27" borderId="0" xfId="0" applyFont="1" applyFill="1" applyBorder="1" applyAlignment="1" applyProtection="1">
      <alignment vertical="center"/>
      <protection hidden="1"/>
    </xf>
    <xf numFmtId="0" fontId="83" fillId="30" borderId="0" xfId="0" applyFont="1" applyFill="1" applyBorder="1" applyAlignment="1" applyProtection="1">
      <alignment vertical="center"/>
      <protection hidden="1"/>
    </xf>
    <xf numFmtId="0" fontId="74" fillId="30" borderId="0" xfId="0" applyFont="1" applyFill="1" applyBorder="1" applyAlignment="1" applyProtection="1">
      <alignment vertical="center"/>
      <protection hidden="1"/>
    </xf>
    <xf numFmtId="0" fontId="74" fillId="27" borderId="0" xfId="0" applyFont="1" applyFill="1" applyBorder="1" applyAlignment="1" applyProtection="1">
      <alignment vertical="center"/>
      <protection hidden="1"/>
    </xf>
    <xf numFmtId="0" fontId="4" fillId="25" borderId="66" xfId="0" applyNumberFormat="1" applyFont="1" applyFill="1" applyBorder="1" applyAlignment="1" applyProtection="1">
      <alignment horizontal="left" vertical="center"/>
      <protection hidden="1"/>
    </xf>
    <xf numFmtId="0" fontId="84" fillId="25" borderId="66" xfId="0" applyFont="1" applyFill="1" applyBorder="1" applyAlignment="1" applyProtection="1">
      <alignment/>
      <protection hidden="1"/>
    </xf>
    <xf numFmtId="0" fontId="40" fillId="23" borderId="117" xfId="0" applyFont="1" applyFill="1" applyBorder="1" applyAlignment="1" applyProtection="1">
      <alignment vertical="center"/>
      <protection hidden="1"/>
    </xf>
    <xf numFmtId="0" fontId="46" fillId="23" borderId="41" xfId="0" applyNumberFormat="1" applyFont="1" applyFill="1" applyBorder="1" applyAlignment="1" applyProtection="1">
      <alignment horizontal="right" vertical="center"/>
      <protection hidden="1"/>
    </xf>
    <xf numFmtId="0" fontId="46" fillId="22" borderId="0" xfId="0" applyFont="1" applyFill="1" applyBorder="1" applyAlignment="1" applyProtection="1">
      <alignment horizontal="right" vertical="center"/>
      <protection hidden="1"/>
    </xf>
    <xf numFmtId="0" fontId="49" fillId="27" borderId="0" xfId="0" applyFont="1" applyFill="1" applyBorder="1" applyAlignment="1" applyProtection="1">
      <alignment horizontal="left" vertical="top" wrapText="1"/>
      <protection locked="0"/>
    </xf>
    <xf numFmtId="0" fontId="40" fillId="22" borderId="113" xfId="0" applyFont="1" applyFill="1" applyBorder="1" applyAlignment="1" applyProtection="1">
      <alignment vertical="center"/>
      <protection hidden="1"/>
    </xf>
    <xf numFmtId="0" fontId="46" fillId="22" borderId="63" xfId="0" applyFont="1" applyFill="1" applyBorder="1" applyAlignment="1" applyProtection="1">
      <alignment horizontal="right" vertical="center"/>
      <protection hidden="1"/>
    </xf>
    <xf numFmtId="0" fontId="49" fillId="27" borderId="63" xfId="0" applyFont="1" applyFill="1" applyBorder="1" applyAlignment="1" applyProtection="1">
      <alignment horizontal="left" vertical="top" wrapText="1"/>
      <protection locked="0"/>
    </xf>
    <xf numFmtId="0" fontId="40" fillId="22" borderId="94" xfId="0" applyFont="1" applyFill="1" applyBorder="1" applyAlignment="1" applyProtection="1">
      <alignment vertical="center"/>
      <protection hidden="1"/>
    </xf>
    <xf numFmtId="0" fontId="85" fillId="22" borderId="71" xfId="0" applyNumberFormat="1" applyFont="1" applyFill="1" applyBorder="1" applyAlignment="1" applyProtection="1">
      <alignment horizontal="left" vertical="center"/>
      <protection hidden="1"/>
    </xf>
    <xf numFmtId="0" fontId="86" fillId="22" borderId="63" xfId="0" applyNumberFormat="1" applyFont="1" applyFill="1" applyBorder="1" applyAlignment="1" applyProtection="1">
      <alignment horizontal="left" vertical="center"/>
      <protection hidden="1"/>
    </xf>
    <xf numFmtId="0" fontId="40" fillId="22" borderId="71" xfId="0" applyNumberFormat="1" applyFont="1" applyFill="1" applyBorder="1" applyAlignment="1" applyProtection="1">
      <alignment horizontal="right" vertical="center"/>
      <protection hidden="1"/>
    </xf>
    <xf numFmtId="0" fontId="40" fillId="22" borderId="106" xfId="0" applyFont="1" applyFill="1" applyBorder="1" applyAlignment="1" applyProtection="1">
      <alignment vertical="center"/>
      <protection hidden="1"/>
    </xf>
    <xf numFmtId="9" fontId="49" fillId="27" borderId="70" xfId="42" applyNumberFormat="1" applyFont="1" applyFill="1" applyBorder="1" applyAlignment="1" applyProtection="1">
      <alignment horizontal="right" vertical="center" wrapText="1"/>
      <protection locked="0"/>
    </xf>
    <xf numFmtId="0" fontId="81" fillId="22" borderId="63" xfId="0" applyNumberFormat="1" applyFont="1" applyFill="1" applyBorder="1" applyAlignment="1" applyProtection="1">
      <alignment horizontal="left" vertical="center"/>
      <protection hidden="1"/>
    </xf>
    <xf numFmtId="0" fontId="13" fillId="22" borderId="94" xfId="0" applyNumberFormat="1" applyFont="1" applyFill="1" applyBorder="1" applyAlignment="1" applyProtection="1">
      <alignment horizontal="center" vertical="center"/>
      <protection hidden="1"/>
    </xf>
    <xf numFmtId="0" fontId="85" fillId="22" borderId="71" xfId="0" applyFont="1" applyFill="1" applyBorder="1" applyAlignment="1" applyProtection="1">
      <alignment/>
      <protection hidden="1"/>
    </xf>
    <xf numFmtId="0" fontId="13" fillId="22" borderId="99" xfId="0" applyNumberFormat="1" applyFont="1" applyFill="1" applyBorder="1" applyAlignment="1" applyProtection="1">
      <alignment horizontal="center" vertical="center"/>
      <protection hidden="1"/>
    </xf>
    <xf numFmtId="0" fontId="13" fillId="22" borderId="94" xfId="0" applyNumberFormat="1" applyFont="1" applyFill="1" applyBorder="1" applyAlignment="1" applyProtection="1" quotePrefix="1">
      <alignment horizontal="center" vertical="center"/>
      <protection hidden="1"/>
    </xf>
    <xf numFmtId="0" fontId="13" fillId="22" borderId="108" xfId="0" applyFont="1" applyFill="1" applyBorder="1" applyAlignment="1" applyProtection="1">
      <alignment horizontal="center" vertical="center"/>
      <protection hidden="1"/>
    </xf>
    <xf numFmtId="0" fontId="40" fillId="22" borderId="12" xfId="0" applyFont="1" applyFill="1" applyBorder="1" applyAlignment="1" applyProtection="1">
      <alignment vertical="center"/>
      <protection hidden="1"/>
    </xf>
    <xf numFmtId="0" fontId="6" fillId="22" borderId="110" xfId="0" applyNumberFormat="1" applyFont="1" applyFill="1" applyBorder="1" applyAlignment="1" applyProtection="1">
      <alignment horizontal="left" vertical="center"/>
      <protection hidden="1"/>
    </xf>
    <xf numFmtId="0" fontId="40" fillId="22" borderId="118" xfId="0" applyFont="1" applyFill="1" applyBorder="1" applyAlignment="1" applyProtection="1" quotePrefix="1">
      <alignment vertical="center"/>
      <protection hidden="1"/>
    </xf>
    <xf numFmtId="0" fontId="40" fillId="22" borderId="10" xfId="0" applyFont="1" applyFill="1" applyBorder="1" applyAlignment="1" applyProtection="1" quotePrefix="1">
      <alignment vertical="center"/>
      <protection hidden="1"/>
    </xf>
    <xf numFmtId="0" fontId="6" fillId="22" borderId="63" xfId="0" applyFont="1" applyFill="1" applyBorder="1" applyAlignment="1" applyProtection="1">
      <alignment/>
      <protection hidden="1"/>
    </xf>
    <xf numFmtId="0" fontId="46" fillId="22" borderId="106" xfId="0" applyFont="1" applyFill="1" applyBorder="1" applyAlignment="1" applyProtection="1">
      <alignment horizontal="center" vertical="center"/>
      <protection hidden="1"/>
    </xf>
    <xf numFmtId="0" fontId="46" fillId="22" borderId="119" xfId="0" applyNumberFormat="1" applyFont="1" applyFill="1" applyBorder="1" applyAlignment="1" applyProtection="1">
      <alignment horizontal="center" vertical="center"/>
      <protection hidden="1"/>
    </xf>
    <xf numFmtId="0" fontId="40" fillId="22" borderId="94" xfId="0" applyFont="1" applyFill="1" applyBorder="1" applyAlignment="1" applyProtection="1" quotePrefix="1">
      <alignment/>
      <protection hidden="1"/>
    </xf>
    <xf numFmtId="0" fontId="49" fillId="0" borderId="0" xfId="0" applyFont="1" applyFill="1" applyBorder="1" applyAlignment="1" applyProtection="1">
      <alignment/>
      <protection hidden="1"/>
    </xf>
    <xf numFmtId="0" fontId="40" fillId="22" borderId="113" xfId="0" applyFont="1" applyFill="1" applyBorder="1" applyAlignment="1" applyProtection="1" quotePrefix="1">
      <alignment/>
      <protection hidden="1"/>
    </xf>
    <xf numFmtId="0" fontId="6" fillId="22" borderId="57" xfId="0" applyNumberFormat="1" applyFont="1" applyFill="1" applyBorder="1" applyAlignment="1" applyProtection="1">
      <alignment horizontal="left" vertical="center"/>
      <protection hidden="1"/>
    </xf>
    <xf numFmtId="0" fontId="49" fillId="27" borderId="58" xfId="0" applyFont="1" applyFill="1" applyBorder="1" applyAlignment="1" applyProtection="1">
      <alignment horizontal="left" vertical="top" wrapText="1"/>
      <protection locked="0"/>
    </xf>
    <xf numFmtId="0" fontId="40" fillId="22" borderId="99" xfId="0" applyFont="1" applyFill="1" applyBorder="1" applyAlignment="1" applyProtection="1" quotePrefix="1">
      <alignment/>
      <protection hidden="1"/>
    </xf>
    <xf numFmtId="0" fontId="40" fillId="22" borderId="113" xfId="0" applyFont="1" applyFill="1" applyBorder="1" applyAlignment="1" applyProtection="1">
      <alignment/>
      <protection hidden="1"/>
    </xf>
    <xf numFmtId="0" fontId="40" fillId="22" borderId="94" xfId="0" applyFont="1" applyFill="1" applyBorder="1" applyAlignment="1" applyProtection="1">
      <alignment/>
      <protection hidden="1"/>
    </xf>
    <xf numFmtId="0" fontId="13" fillId="22" borderId="94" xfId="0" applyFont="1" applyFill="1" applyBorder="1" applyAlignment="1" applyProtection="1">
      <alignment horizontal="center"/>
      <protection hidden="1"/>
    </xf>
    <xf numFmtId="0" fontId="13" fillId="22" borderId="108" xfId="0" applyFont="1" applyFill="1" applyBorder="1" applyAlignment="1" applyProtection="1">
      <alignment horizontal="center"/>
      <protection hidden="1"/>
    </xf>
    <xf numFmtId="0" fontId="49" fillId="0" borderId="0" xfId="0" applyFont="1" applyAlignment="1" applyProtection="1">
      <alignment/>
      <protection hidden="1"/>
    </xf>
    <xf numFmtId="0" fontId="41" fillId="0" borderId="63" xfId="0" applyFont="1" applyFill="1" applyBorder="1" applyAlignment="1" applyProtection="1">
      <alignment horizontal="left" vertical="center"/>
      <protection hidden="1"/>
    </xf>
    <xf numFmtId="0" fontId="73" fillId="0" borderId="63" xfId="0" applyFont="1" applyFill="1" applyBorder="1" applyAlignment="1" applyProtection="1">
      <alignment vertical="center"/>
      <protection hidden="1"/>
    </xf>
    <xf numFmtId="0" fontId="74" fillId="0" borderId="63" xfId="0" applyFont="1" applyFill="1" applyBorder="1" applyAlignment="1" applyProtection="1">
      <alignment vertical="center"/>
      <protection hidden="1"/>
    </xf>
    <xf numFmtId="0" fontId="74" fillId="0" borderId="62" xfId="0" applyFont="1" applyFill="1" applyBorder="1" applyAlignment="1" applyProtection="1">
      <alignment vertical="center"/>
      <protection hidden="1"/>
    </xf>
    <xf numFmtId="0" fontId="88" fillId="0" borderId="0" xfId="0" applyFont="1" applyAlignment="1" applyProtection="1">
      <alignment horizontal="left" vertical="center"/>
      <protection hidden="1"/>
    </xf>
    <xf numFmtId="0" fontId="49" fillId="0" borderId="0" xfId="0" applyFont="1" applyAlignment="1" applyProtection="1">
      <alignment/>
      <protection hidden="1"/>
    </xf>
    <xf numFmtId="0" fontId="6" fillId="0" borderId="0" xfId="0" applyFont="1" applyAlignment="1" applyProtection="1">
      <alignment/>
      <protection hidden="1"/>
    </xf>
    <xf numFmtId="0" fontId="3" fillId="31" borderId="95" xfId="0" applyFont="1" applyFill="1" applyBorder="1" applyAlignment="1" applyProtection="1">
      <alignment horizontal="center" vertical="justify"/>
      <protection locked="0"/>
    </xf>
    <xf numFmtId="0" fontId="4" fillId="29" borderId="98" xfId="0" applyFont="1" applyFill="1" applyBorder="1" applyAlignment="1" applyProtection="1">
      <alignment horizontal="center" vertical="center"/>
      <protection hidden="1"/>
    </xf>
    <xf numFmtId="0" fontId="4" fillId="29" borderId="98" xfId="0" applyFont="1" applyFill="1" applyBorder="1" applyAlignment="1" applyProtection="1">
      <alignment horizontal="left" vertical="center"/>
      <protection hidden="1"/>
    </xf>
    <xf numFmtId="0" fontId="40" fillId="22" borderId="94" xfId="0" applyNumberFormat="1" applyFont="1" applyFill="1" applyBorder="1" applyAlignment="1" applyProtection="1">
      <alignment vertical="center"/>
      <protection hidden="1"/>
    </xf>
    <xf numFmtId="0" fontId="41" fillId="22" borderId="0" xfId="0" applyFont="1" applyFill="1" applyBorder="1" applyAlignment="1" applyProtection="1">
      <alignment horizontal="left" vertical="center"/>
      <protection hidden="1"/>
    </xf>
    <xf numFmtId="0" fontId="73" fillId="22" borderId="0" xfId="0" applyFont="1" applyFill="1" applyBorder="1" applyAlignment="1" applyProtection="1">
      <alignment vertical="center"/>
      <protection hidden="1"/>
    </xf>
    <xf numFmtId="0" fontId="74" fillId="22" borderId="0" xfId="0" applyFont="1" applyFill="1" applyBorder="1" applyAlignment="1" applyProtection="1">
      <alignment vertical="center"/>
      <protection hidden="1"/>
    </xf>
    <xf numFmtId="0" fontId="74" fillId="22" borderId="31" xfId="0" applyFont="1" applyFill="1" applyBorder="1" applyAlignment="1" applyProtection="1">
      <alignment vertical="center"/>
      <protection hidden="1"/>
    </xf>
    <xf numFmtId="0" fontId="74" fillId="22" borderId="0" xfId="0" applyFont="1" applyFill="1" applyBorder="1" applyAlignment="1" applyProtection="1">
      <alignment horizontal="center" vertical="center"/>
      <protection hidden="1"/>
    </xf>
    <xf numFmtId="0" fontId="49" fillId="22" borderId="19" xfId="0" applyFont="1" applyFill="1" applyBorder="1" applyAlignment="1" applyProtection="1">
      <alignment horizontal="center" vertical="distributed"/>
      <protection hidden="1"/>
    </xf>
    <xf numFmtId="178" fontId="41" fillId="0" borderId="120" xfId="0" applyNumberFormat="1" applyFont="1" applyFill="1" applyBorder="1" applyAlignment="1" applyProtection="1">
      <alignment horizontal="center" vertical="center" wrapText="1"/>
      <protection hidden="1"/>
    </xf>
    <xf numFmtId="178" fontId="41" fillId="0" borderId="45" xfId="0" applyNumberFormat="1" applyFont="1" applyFill="1" applyBorder="1" applyAlignment="1" applyProtection="1">
      <alignment horizontal="center" vertical="center" wrapText="1"/>
      <protection hidden="1"/>
    </xf>
    <xf numFmtId="178" fontId="41" fillId="0" borderId="121" xfId="0" applyNumberFormat="1" applyFont="1" applyFill="1" applyBorder="1" applyAlignment="1" applyProtection="1">
      <alignment horizontal="center" vertical="center" wrapText="1"/>
      <protection hidden="1"/>
    </xf>
    <xf numFmtId="178" fontId="49" fillId="0" borderId="95" xfId="0" applyNumberFormat="1" applyFont="1" applyBorder="1" applyAlignment="1" applyProtection="1">
      <alignment/>
      <protection hidden="1"/>
    </xf>
    <xf numFmtId="179" fontId="56" fillId="23" borderId="93" xfId="42" applyNumberFormat="1" applyFont="1" applyFill="1" applyBorder="1" applyAlignment="1" applyProtection="1">
      <alignment horizontal="center" vertical="center"/>
      <protection hidden="1"/>
    </xf>
    <xf numFmtId="179" fontId="56" fillId="23" borderId="117" xfId="42" applyNumberFormat="1" applyFont="1" applyFill="1" applyBorder="1" applyAlignment="1" applyProtection="1">
      <alignment horizontal="center" vertical="center"/>
      <protection hidden="1"/>
    </xf>
    <xf numFmtId="0" fontId="46" fillId="0" borderId="0" xfId="0" applyNumberFormat="1" applyFont="1" applyFill="1" applyBorder="1" applyAlignment="1" applyProtection="1">
      <alignment horizontal="center" vertical="center"/>
      <protection hidden="1"/>
    </xf>
    <xf numFmtId="179" fontId="3" fillId="26" borderId="94" xfId="42" applyNumberFormat="1" applyFont="1" applyFill="1" applyBorder="1" applyAlignment="1" applyProtection="1">
      <alignment horizontal="center" vertical="center" wrapText="1"/>
      <protection hidden="1"/>
    </xf>
    <xf numFmtId="0" fontId="43" fillId="0" borderId="0" xfId="0" applyNumberFormat="1" applyFont="1" applyFill="1" applyBorder="1" applyAlignment="1" applyProtection="1" quotePrefix="1">
      <alignment horizontal="center" vertical="center"/>
      <protection hidden="1"/>
    </xf>
    <xf numFmtId="179" fontId="3" fillId="24" borderId="113" xfId="42" applyNumberFormat="1" applyFont="1" applyFill="1" applyBorder="1" applyAlignment="1" applyProtection="1">
      <alignment horizontal="center" vertical="center" wrapText="1"/>
      <protection locked="0"/>
    </xf>
    <xf numFmtId="179" fontId="3" fillId="24" borderId="94" xfId="42" applyNumberFormat="1" applyFont="1" applyFill="1" applyBorder="1" applyAlignment="1" applyProtection="1">
      <alignment horizontal="center" vertical="top" wrapText="1"/>
      <protection locked="0"/>
    </xf>
    <xf numFmtId="0" fontId="43" fillId="0" borderId="57" xfId="0" applyNumberFormat="1" applyFont="1" applyFill="1" applyBorder="1" applyAlignment="1" applyProtection="1" quotePrefix="1">
      <alignment horizontal="center" vertical="center"/>
      <protection hidden="1"/>
    </xf>
    <xf numFmtId="179" fontId="3" fillId="24" borderId="94" xfId="42" applyNumberFormat="1" applyFont="1" applyFill="1" applyBorder="1" applyAlignment="1" applyProtection="1">
      <alignment horizontal="center" vertical="center" wrapText="1"/>
      <protection locked="0"/>
    </xf>
    <xf numFmtId="179" fontId="3" fillId="26" borderId="115" xfId="42" applyNumberFormat="1" applyFont="1" applyFill="1" applyBorder="1" applyAlignment="1" applyProtection="1">
      <alignment horizontal="center" vertical="center" wrapText="1"/>
      <protection hidden="1"/>
    </xf>
    <xf numFmtId="0" fontId="72" fillId="0" borderId="0" xfId="0" applyNumberFormat="1" applyFont="1" applyFill="1" applyBorder="1" applyAlignment="1" applyProtection="1" quotePrefix="1">
      <alignment horizontal="center" vertical="center"/>
      <protection hidden="1"/>
    </xf>
    <xf numFmtId="179" fontId="17" fillId="24" borderId="94" xfId="42" applyNumberFormat="1" applyFont="1" applyFill="1" applyBorder="1" applyAlignment="1" applyProtection="1">
      <alignment horizontal="center" vertical="top" wrapText="1"/>
      <protection locked="0"/>
    </xf>
    <xf numFmtId="0" fontId="43" fillId="0" borderId="63" xfId="0" applyNumberFormat="1" applyFont="1" applyFill="1" applyBorder="1" applyAlignment="1" applyProtection="1" quotePrefix="1">
      <alignment horizontal="center" vertical="center"/>
      <protection hidden="1"/>
    </xf>
    <xf numFmtId="0" fontId="43" fillId="0" borderId="50" xfId="0" applyNumberFormat="1" applyFont="1" applyFill="1" applyBorder="1" applyAlignment="1" applyProtection="1" quotePrefix="1">
      <alignment horizontal="center" vertical="center"/>
      <protection hidden="1"/>
    </xf>
    <xf numFmtId="179" fontId="56" fillId="23" borderId="112" xfId="42" applyNumberFormat="1" applyFont="1" applyFill="1" applyBorder="1" applyAlignment="1" applyProtection="1">
      <alignment horizontal="center" vertical="center"/>
      <protection hidden="1"/>
    </xf>
    <xf numFmtId="179" fontId="3" fillId="26" borderId="99" xfId="42" applyNumberFormat="1" applyFont="1" applyFill="1" applyBorder="1" applyAlignment="1" applyProtection="1">
      <alignment horizontal="center" vertical="center" wrapText="1"/>
      <protection hidden="1"/>
    </xf>
    <xf numFmtId="179" fontId="3" fillId="31" borderId="94" xfId="42" applyNumberFormat="1" applyFont="1" applyFill="1" applyBorder="1" applyAlignment="1" applyProtection="1">
      <alignment horizontal="center" vertical="center" wrapText="1"/>
      <protection locked="0"/>
    </xf>
    <xf numFmtId="179" fontId="3" fillId="31" borderId="94" xfId="42" applyNumberFormat="1" applyFont="1" applyFill="1" applyBorder="1" applyAlignment="1" applyProtection="1">
      <alignment horizontal="center" vertical="top" wrapText="1"/>
      <protection locked="0"/>
    </xf>
    <xf numFmtId="0" fontId="49" fillId="31" borderId="19" xfId="0" applyFont="1" applyFill="1" applyBorder="1" applyAlignment="1" applyProtection="1">
      <alignment/>
      <protection locked="0"/>
    </xf>
    <xf numFmtId="0" fontId="49" fillId="31" borderId="94" xfId="0" applyFont="1" applyFill="1" applyBorder="1" applyAlignment="1" applyProtection="1">
      <alignment/>
      <protection locked="0"/>
    </xf>
    <xf numFmtId="0" fontId="49" fillId="31" borderId="37" xfId="0" applyFont="1" applyFill="1" applyBorder="1" applyAlignment="1" applyProtection="1">
      <alignment/>
      <protection locked="0"/>
    </xf>
    <xf numFmtId="0" fontId="49" fillId="31" borderId="99" xfId="0" applyFont="1" applyFill="1" applyBorder="1" applyAlignment="1" applyProtection="1">
      <alignment/>
      <protection locked="0"/>
    </xf>
    <xf numFmtId="0" fontId="43" fillId="0" borderId="43" xfId="0" applyNumberFormat="1" applyFont="1" applyFill="1" applyBorder="1" applyAlignment="1" applyProtection="1" quotePrefix="1">
      <alignment horizontal="center" vertical="center"/>
      <protection hidden="1"/>
    </xf>
    <xf numFmtId="0" fontId="49" fillId="0" borderId="43" xfId="0" applyFont="1" applyBorder="1" applyAlignment="1" applyProtection="1">
      <alignment horizontal="left" vertical="top" wrapText="1"/>
      <protection hidden="1"/>
    </xf>
    <xf numFmtId="179" fontId="3" fillId="31" borderId="99" xfId="42" applyNumberFormat="1" applyFont="1" applyFill="1" applyBorder="1" applyAlignment="1" applyProtection="1">
      <alignment horizontal="center" vertical="top" wrapText="1"/>
      <protection locked="0"/>
    </xf>
    <xf numFmtId="0" fontId="49" fillId="0" borderId="19" xfId="0" applyFont="1" applyBorder="1" applyAlignment="1" applyProtection="1">
      <alignment/>
      <protection hidden="1"/>
    </xf>
    <xf numFmtId="0" fontId="49" fillId="24" borderId="70" xfId="0" applyFont="1" applyFill="1" applyBorder="1" applyAlignment="1" applyProtection="1">
      <alignment/>
      <protection locked="0"/>
    </xf>
    <xf numFmtId="179" fontId="3" fillId="31" borderId="122" xfId="42" applyNumberFormat="1" applyFont="1" applyFill="1" applyBorder="1" applyAlignment="1" applyProtection="1">
      <alignment horizontal="center" vertical="top" wrapText="1"/>
      <protection locked="0"/>
    </xf>
    <xf numFmtId="0" fontId="49" fillId="24" borderId="35" xfId="0" applyFont="1" applyFill="1" applyBorder="1" applyAlignment="1" applyProtection="1">
      <alignment horizontal="left" wrapText="1"/>
      <protection locked="0"/>
    </xf>
    <xf numFmtId="0" fontId="74" fillId="0" borderId="0" xfId="0" applyFont="1" applyFill="1" applyBorder="1" applyAlignment="1" applyProtection="1">
      <alignment vertical="center"/>
      <protection hidden="1"/>
    </xf>
    <xf numFmtId="179" fontId="56" fillId="4" borderId="94" xfId="42" applyNumberFormat="1" applyFont="1" applyFill="1" applyBorder="1" applyAlignment="1" applyProtection="1">
      <alignment horizontal="center" vertical="center"/>
      <protection hidden="1"/>
    </xf>
    <xf numFmtId="0" fontId="49" fillId="24" borderId="32" xfId="0" applyFont="1" applyFill="1" applyBorder="1" applyAlignment="1" applyProtection="1">
      <alignment horizontal="left" wrapText="1"/>
      <protection locked="0"/>
    </xf>
    <xf numFmtId="179" fontId="3" fillId="4" borderId="94" xfId="42" applyNumberFormat="1" applyFont="1" applyFill="1" applyBorder="1" applyAlignment="1" applyProtection="1">
      <alignment horizontal="center" vertical="top" wrapText="1"/>
      <protection hidden="1"/>
    </xf>
    <xf numFmtId="9" fontId="49" fillId="0" borderId="63" xfId="42" applyNumberFormat="1" applyFont="1" applyBorder="1" applyAlignment="1" applyProtection="1">
      <alignment horizontal="right" vertical="center" wrapText="1"/>
      <protection hidden="1"/>
    </xf>
    <xf numFmtId="179" fontId="3" fillId="31" borderId="115" xfId="42" applyNumberFormat="1" applyFont="1" applyFill="1" applyBorder="1" applyAlignment="1" applyProtection="1">
      <alignment horizontal="center" vertical="top" wrapText="1"/>
      <protection locked="0"/>
    </xf>
    <xf numFmtId="179" fontId="3" fillId="4" borderId="94" xfId="42" applyNumberFormat="1" applyFont="1" applyFill="1" applyBorder="1" applyAlignment="1" applyProtection="1">
      <alignment horizontal="center" vertical="center" wrapText="1"/>
      <protection hidden="1"/>
    </xf>
    <xf numFmtId="179" fontId="3" fillId="26" borderId="122" xfId="42" applyNumberFormat="1" applyFont="1" applyFill="1" applyBorder="1" applyAlignment="1" applyProtection="1">
      <alignment horizontal="center" vertical="center" wrapText="1"/>
      <protection hidden="1"/>
    </xf>
    <xf numFmtId="179" fontId="3" fillId="31" borderId="115" xfId="42" applyNumberFormat="1" applyFont="1" applyFill="1" applyBorder="1" applyAlignment="1" applyProtection="1">
      <alignment horizontal="center" vertical="center" wrapText="1"/>
      <protection locked="0"/>
    </xf>
    <xf numFmtId="179" fontId="3" fillId="26" borderId="115" xfId="42" applyNumberFormat="1" applyFont="1" applyFill="1" applyBorder="1" applyAlignment="1" applyProtection="1">
      <alignment horizontal="center" vertical="top" wrapText="1"/>
      <protection hidden="1"/>
    </xf>
    <xf numFmtId="179" fontId="3" fillId="31" borderId="108" xfId="42" applyNumberFormat="1" applyFont="1" applyFill="1" applyBorder="1" applyAlignment="1" applyProtection="1">
      <alignment horizontal="center" vertical="top" wrapText="1"/>
      <protection locked="0"/>
    </xf>
    <xf numFmtId="0" fontId="49" fillId="23" borderId="25" xfId="0" applyFont="1" applyFill="1" applyBorder="1" applyAlignment="1" applyProtection="1">
      <alignment wrapText="1"/>
      <protection hidden="1"/>
    </xf>
    <xf numFmtId="0" fontId="49" fillId="23" borderId="76" xfId="0" applyFont="1" applyFill="1" applyBorder="1" applyAlignment="1" applyProtection="1">
      <alignment/>
      <protection hidden="1"/>
    </xf>
    <xf numFmtId="179" fontId="3" fillId="31" borderId="97" xfId="42" applyNumberFormat="1" applyFont="1" applyFill="1" applyBorder="1" applyAlignment="1" applyProtection="1">
      <alignment horizontal="center" vertical="top" wrapText="1"/>
      <protection locked="0"/>
    </xf>
    <xf numFmtId="178" fontId="49" fillId="0" borderId="0" xfId="0" applyNumberFormat="1" applyFont="1" applyAlignment="1" applyProtection="1">
      <alignment/>
      <protection hidden="1"/>
    </xf>
    <xf numFmtId="179" fontId="11" fillId="32" borderId="97" xfId="42" applyNumberFormat="1" applyFont="1" applyFill="1" applyBorder="1" applyAlignment="1" applyProtection="1">
      <alignment horizontal="center" vertical="top" wrapText="1"/>
      <protection hidden="1"/>
    </xf>
    <xf numFmtId="0" fontId="49" fillId="0" borderId="0" xfId="61" applyFont="1">
      <alignment vertical="center"/>
      <protection/>
    </xf>
    <xf numFmtId="0" fontId="49" fillId="0" borderId="123" xfId="61" applyFont="1" applyBorder="1">
      <alignment vertical="center"/>
      <protection/>
    </xf>
    <xf numFmtId="0" fontId="58" fillId="0" borderId="124" xfId="0" applyFont="1" applyBorder="1" applyAlignment="1">
      <alignment vertical="center" wrapText="1"/>
    </xf>
    <xf numFmtId="0" fontId="58" fillId="0" borderId="125" xfId="0" applyFont="1" applyBorder="1" applyAlignment="1">
      <alignment vertical="center" wrapText="1"/>
    </xf>
    <xf numFmtId="0" fontId="49" fillId="0" borderId="126" xfId="61" applyFont="1" applyBorder="1" applyAlignment="1">
      <alignment vertical="center"/>
      <protection/>
    </xf>
    <xf numFmtId="38" fontId="49" fillId="31" borderId="127" xfId="49" applyFont="1" applyFill="1" applyBorder="1" applyAlignment="1" applyProtection="1">
      <alignment vertical="center"/>
      <protection locked="0"/>
    </xf>
    <xf numFmtId="38" fontId="49" fillId="24" borderId="127" xfId="49" applyFont="1" applyFill="1" applyBorder="1" applyAlignment="1" applyProtection="1">
      <alignment vertical="center"/>
      <protection locked="0"/>
    </xf>
    <xf numFmtId="0" fontId="6" fillId="31" borderId="128" xfId="61" applyFont="1" applyFill="1" applyBorder="1" applyAlignment="1" applyProtection="1">
      <alignment vertical="center" wrapText="1"/>
      <protection locked="0"/>
    </xf>
    <xf numFmtId="0" fontId="49" fillId="0" borderId="120" xfId="61" applyFont="1" applyBorder="1">
      <alignment vertical="center"/>
      <protection/>
    </xf>
    <xf numFmtId="38" fontId="49" fillId="24" borderId="95" xfId="49" applyFont="1" applyFill="1" applyBorder="1" applyAlignment="1" applyProtection="1">
      <alignment vertical="center"/>
      <protection locked="0"/>
    </xf>
    <xf numFmtId="0" fontId="6" fillId="24" borderId="121" xfId="61" applyFont="1" applyFill="1" applyBorder="1" applyAlignment="1" applyProtection="1">
      <alignment vertical="center" wrapText="1"/>
      <protection locked="0"/>
    </xf>
    <xf numFmtId="38" fontId="49" fillId="31" borderId="95" xfId="49" applyFont="1" applyFill="1" applyBorder="1" applyAlignment="1" applyProtection="1">
      <alignment vertical="center"/>
      <protection locked="0"/>
    </xf>
    <xf numFmtId="0" fontId="3" fillId="31" borderId="121" xfId="61" applyFont="1" applyFill="1" applyBorder="1" applyAlignment="1" applyProtection="1">
      <alignment vertical="center" wrapText="1"/>
      <protection locked="0"/>
    </xf>
    <xf numFmtId="0" fontId="49" fillId="0" borderId="129" xfId="61" applyFont="1" applyBorder="1">
      <alignment vertical="center"/>
      <protection/>
    </xf>
    <xf numFmtId="38" fontId="49" fillId="24" borderId="114" xfId="49" applyFont="1" applyFill="1" applyBorder="1" applyAlignment="1" applyProtection="1">
      <alignment vertical="center"/>
      <protection locked="0"/>
    </xf>
    <xf numFmtId="0" fontId="6" fillId="24" borderId="130" xfId="61" applyFont="1" applyFill="1" applyBorder="1" applyAlignment="1" applyProtection="1">
      <alignment vertical="center" wrapText="1"/>
      <protection locked="0"/>
    </xf>
    <xf numFmtId="38" fontId="49" fillId="0" borderId="124" xfId="49" applyFont="1" applyBorder="1" applyAlignment="1">
      <alignment vertical="center"/>
    </xf>
    <xf numFmtId="38" fontId="49" fillId="0" borderId="124" xfId="49" applyFont="1" applyFill="1" applyBorder="1" applyAlignment="1">
      <alignment vertical="center"/>
    </xf>
    <xf numFmtId="0" fontId="6" fillId="0" borderId="125" xfId="61" applyFont="1" applyBorder="1" applyAlignment="1">
      <alignment vertical="center" wrapText="1"/>
      <protection/>
    </xf>
    <xf numFmtId="0" fontId="49" fillId="0" borderId="69" xfId="61" applyFont="1" applyBorder="1">
      <alignment vertical="center"/>
      <protection/>
    </xf>
    <xf numFmtId="38" fontId="49" fillId="0" borderId="82" xfId="49" applyFont="1" applyBorder="1" applyAlignment="1">
      <alignment vertical="center"/>
    </xf>
    <xf numFmtId="38" fontId="49" fillId="0" borderId="82" xfId="49" applyFont="1" applyFill="1" applyBorder="1" applyAlignment="1">
      <alignment vertical="center"/>
    </xf>
    <xf numFmtId="0" fontId="6" fillId="0" borderId="131" xfId="61" applyFont="1" applyBorder="1" applyAlignment="1">
      <alignment vertical="center" wrapText="1"/>
      <protection/>
    </xf>
    <xf numFmtId="0" fontId="6" fillId="31" borderId="121" xfId="61" applyFont="1" applyFill="1" applyBorder="1" applyAlignment="1" applyProtection="1">
      <alignment vertical="center" wrapText="1"/>
      <protection locked="0"/>
    </xf>
    <xf numFmtId="179" fontId="49" fillId="0" borderId="124" xfId="42" applyNumberFormat="1" applyFont="1" applyBorder="1" applyAlignment="1">
      <alignment vertical="center"/>
    </xf>
    <xf numFmtId="0" fontId="49" fillId="0" borderId="119" xfId="61" applyFont="1" applyBorder="1">
      <alignment vertical="center"/>
      <protection/>
    </xf>
    <xf numFmtId="38" fontId="49" fillId="0" borderId="27" xfId="49" applyFont="1" applyBorder="1" applyAlignment="1">
      <alignment vertical="center"/>
    </xf>
    <xf numFmtId="0" fontId="49" fillId="0" borderId="106" xfId="61" applyFont="1" applyBorder="1">
      <alignment vertical="center"/>
      <protection/>
    </xf>
    <xf numFmtId="38" fontId="49" fillId="24" borderId="28" xfId="49" applyFont="1" applyFill="1" applyBorder="1" applyAlignment="1" applyProtection="1">
      <alignment vertical="center"/>
      <protection locked="0"/>
    </xf>
    <xf numFmtId="0" fontId="6" fillId="24" borderId="132" xfId="61" applyFont="1" applyFill="1" applyBorder="1" applyAlignment="1" applyProtection="1">
      <alignment vertical="center" wrapText="1"/>
      <protection locked="0"/>
    </xf>
    <xf numFmtId="0" fontId="49" fillId="0" borderId="133" xfId="61" applyFont="1" applyBorder="1">
      <alignment vertical="center"/>
      <protection/>
    </xf>
    <xf numFmtId="10" fontId="49" fillId="0" borderId="28" xfId="42" applyNumberFormat="1" applyFont="1" applyBorder="1" applyAlignment="1">
      <alignment vertical="center"/>
    </xf>
    <xf numFmtId="0" fontId="6" fillId="0" borderId="132" xfId="61" applyFont="1" applyBorder="1" applyAlignment="1">
      <alignment vertical="center" wrapText="1"/>
      <protection/>
    </xf>
    <xf numFmtId="181" fontId="49" fillId="0" borderId="27" xfId="61" applyNumberFormat="1" applyFont="1" applyBorder="1">
      <alignment vertical="center"/>
      <protection/>
    </xf>
    <xf numFmtId="0" fontId="49" fillId="0" borderId="27" xfId="61" applyFont="1" applyBorder="1">
      <alignment vertical="center"/>
      <protection/>
    </xf>
    <xf numFmtId="0" fontId="6" fillId="0" borderId="134" xfId="61" applyFont="1" applyBorder="1" applyAlignment="1">
      <alignment vertical="center" wrapText="1"/>
      <protection/>
    </xf>
    <xf numFmtId="0" fontId="6" fillId="0" borderId="0" xfId="61" applyFont="1" applyAlignment="1">
      <alignment vertical="center" wrapText="1"/>
      <protection/>
    </xf>
    <xf numFmtId="0" fontId="58" fillId="0" borderId="123" xfId="0" applyFont="1" applyBorder="1" applyAlignment="1">
      <alignment vertical="center" wrapText="1"/>
    </xf>
    <xf numFmtId="10" fontId="49" fillId="24" borderId="95" xfId="42" applyNumberFormat="1" applyFont="1" applyFill="1" applyBorder="1" applyAlignment="1" applyProtection="1">
      <alignment vertical="center"/>
      <protection locked="0"/>
    </xf>
    <xf numFmtId="0" fontId="49" fillId="24" borderId="121" xfId="61" applyFont="1" applyFill="1" applyBorder="1" applyAlignment="1" applyProtection="1">
      <alignment vertical="center" wrapText="1"/>
      <protection locked="0"/>
    </xf>
    <xf numFmtId="0" fontId="49" fillId="0" borderId="120" xfId="61" applyFont="1" applyBorder="1" applyAlignment="1">
      <alignment vertical="center" wrapText="1"/>
      <protection/>
    </xf>
    <xf numFmtId="0" fontId="3" fillId="24" borderId="121" xfId="61" applyFont="1" applyFill="1" applyBorder="1" applyAlignment="1" applyProtection="1">
      <alignment horizontal="justify" vertical="center" wrapText="1"/>
      <protection locked="0"/>
    </xf>
    <xf numFmtId="0" fontId="49" fillId="0" borderId="129" xfId="61" applyFont="1" applyBorder="1" applyAlignment="1">
      <alignment vertical="center" wrapText="1"/>
      <protection/>
    </xf>
    <xf numFmtId="10" fontId="49" fillId="24" borderId="114" xfId="42" applyNumberFormat="1" applyFont="1" applyFill="1" applyBorder="1" applyAlignment="1" applyProtection="1">
      <alignment vertical="center"/>
      <protection locked="0"/>
    </xf>
    <xf numFmtId="0" fontId="3" fillId="24" borderId="130" xfId="61" applyFont="1" applyFill="1" applyBorder="1" applyAlignment="1" applyProtection="1">
      <alignment horizontal="justify" vertical="center" wrapText="1"/>
      <protection locked="0"/>
    </xf>
    <xf numFmtId="0" fontId="49" fillId="0" borderId="129" xfId="61" applyFont="1" applyFill="1" applyBorder="1" applyAlignment="1">
      <alignment vertical="center" wrapText="1"/>
      <protection/>
    </xf>
    <xf numFmtId="10" fontId="49" fillId="32" borderId="114" xfId="42" applyNumberFormat="1" applyFont="1" applyFill="1" applyBorder="1" applyAlignment="1">
      <alignment vertical="center"/>
    </xf>
    <xf numFmtId="10" fontId="49" fillId="0" borderId="114" xfId="42" applyNumberFormat="1" applyFont="1" applyFill="1" applyBorder="1" applyAlignment="1">
      <alignment vertical="center"/>
    </xf>
    <xf numFmtId="0" fontId="3" fillId="0" borderId="130" xfId="61" applyFont="1" applyFill="1" applyBorder="1" applyAlignment="1">
      <alignment horizontal="justify" vertical="center" wrapText="1"/>
      <protection/>
    </xf>
    <xf numFmtId="0" fontId="49" fillId="0" borderId="123" xfId="61" applyFont="1" applyBorder="1" applyAlignment="1">
      <alignment vertical="center" wrapText="1"/>
      <protection/>
    </xf>
    <xf numFmtId="10" fontId="49" fillId="0" borderId="124" xfId="42" applyNumberFormat="1" applyFont="1" applyBorder="1" applyAlignment="1">
      <alignment vertical="center"/>
    </xf>
    <xf numFmtId="0" fontId="3" fillId="0" borderId="125" xfId="61" applyFont="1" applyBorder="1" applyAlignment="1">
      <alignment horizontal="justify" vertical="center" wrapText="1"/>
      <protection/>
    </xf>
    <xf numFmtId="0" fontId="49" fillId="0" borderId="0" xfId="61" applyFont="1" applyAlignment="1">
      <alignment vertical="center" wrapText="1"/>
      <protection/>
    </xf>
    <xf numFmtId="10" fontId="49" fillId="0" borderId="0" xfId="42" applyNumberFormat="1" applyFont="1" applyAlignment="1">
      <alignment vertical="center"/>
    </xf>
    <xf numFmtId="0" fontId="3" fillId="0" borderId="0" xfId="61" applyFont="1" applyAlignment="1">
      <alignment horizontal="justify" vertical="center" wrapText="1"/>
      <protection/>
    </xf>
    <xf numFmtId="0" fontId="89" fillId="0" borderId="0" xfId="64" applyFont="1" applyAlignment="1">
      <alignment vertical="center"/>
      <protection/>
    </xf>
    <xf numFmtId="0" fontId="89" fillId="0" borderId="0" xfId="64" applyFont="1" applyAlignment="1">
      <alignment horizontal="center" vertical="center"/>
      <protection/>
    </xf>
    <xf numFmtId="0" fontId="89" fillId="0" borderId="57" xfId="64" applyFont="1" applyBorder="1" applyAlignment="1">
      <alignment vertical="center"/>
      <protection/>
    </xf>
    <xf numFmtId="0" fontId="3" fillId="0" borderId="57" xfId="64" applyFont="1" applyBorder="1" applyAlignment="1">
      <alignment vertical="center"/>
      <protection/>
    </xf>
    <xf numFmtId="0" fontId="49" fillId="0" borderId="0" xfId="64" applyFont="1" applyAlignment="1">
      <alignment vertical="center"/>
      <protection/>
    </xf>
    <xf numFmtId="0" fontId="90" fillId="0" borderId="0" xfId="64" applyFont="1" applyAlignment="1">
      <alignment vertical="center"/>
      <protection/>
    </xf>
    <xf numFmtId="0" fontId="49" fillId="0" borderId="0" xfId="64" applyFont="1" applyAlignment="1">
      <alignment horizontal="right" vertical="center"/>
      <protection/>
    </xf>
    <xf numFmtId="0" fontId="6" fillId="0" borderId="0" xfId="64" applyFont="1" applyAlignment="1">
      <alignment horizontal="right" vertical="center"/>
      <protection/>
    </xf>
    <xf numFmtId="0" fontId="6" fillId="0" borderId="0" xfId="64" applyFont="1" applyAlignment="1">
      <alignment vertical="center"/>
      <protection/>
    </xf>
    <xf numFmtId="49" fontId="49" fillId="0" borderId="0" xfId="64" applyNumberFormat="1" applyFont="1" applyAlignment="1">
      <alignment horizontal="center" vertical="center"/>
      <protection/>
    </xf>
    <xf numFmtId="0" fontId="49" fillId="0" borderId="0" xfId="64" applyFont="1" applyAlignment="1">
      <alignment/>
      <protection/>
    </xf>
    <xf numFmtId="0" fontId="6" fillId="0" borderId="135" xfId="64" applyFont="1" applyBorder="1" applyAlignment="1">
      <alignment horizontal="center" vertical="center"/>
      <protection/>
    </xf>
    <xf numFmtId="0" fontId="6" fillId="0" borderId="136" xfId="64" applyFont="1" applyBorder="1" applyAlignment="1">
      <alignment horizontal="centerContinuous" vertical="center"/>
      <protection/>
    </xf>
    <xf numFmtId="0" fontId="3" fillId="0" borderId="137" xfId="64" applyFont="1" applyBorder="1" applyAlignment="1">
      <alignment horizontal="center" vertical="center"/>
      <protection/>
    </xf>
    <xf numFmtId="0" fontId="6" fillId="0" borderId="138" xfId="64" applyFont="1" applyBorder="1" applyAlignment="1">
      <alignment horizontal="center" vertical="center"/>
      <protection/>
    </xf>
    <xf numFmtId="0" fontId="6" fillId="0" borderId="139" xfId="64" applyFont="1" applyBorder="1" applyAlignment="1">
      <alignment horizontal="centerContinuous" vertical="center"/>
      <protection/>
    </xf>
    <xf numFmtId="0" fontId="3" fillId="0" borderId="75" xfId="64" applyFont="1" applyBorder="1" applyAlignment="1">
      <alignment horizontal="center" vertical="center"/>
      <protection/>
    </xf>
    <xf numFmtId="49" fontId="3" fillId="24" borderId="137" xfId="64" applyNumberFormat="1" applyFont="1" applyFill="1" applyBorder="1" applyAlignment="1" applyProtection="1">
      <alignment vertical="center"/>
      <protection locked="0"/>
    </xf>
    <xf numFmtId="49" fontId="3" fillId="0" borderId="137" xfId="64" applyNumberFormat="1" applyFont="1" applyFill="1" applyBorder="1" applyAlignment="1">
      <alignment horizontal="center" vertical="center"/>
      <protection/>
    </xf>
    <xf numFmtId="49" fontId="3" fillId="0" borderId="140" xfId="64" applyNumberFormat="1" applyFont="1" applyBorder="1" applyAlignment="1">
      <alignment horizontal="center" vertical="center"/>
      <protection/>
    </xf>
    <xf numFmtId="49" fontId="3" fillId="0" borderId="137" xfId="64" applyNumberFormat="1" applyFont="1" applyBorder="1" applyAlignment="1">
      <alignment horizontal="center" vertical="center"/>
      <protection/>
    </xf>
    <xf numFmtId="49" fontId="3" fillId="0" borderId="137" xfId="64" applyNumberFormat="1" applyFont="1" applyBorder="1" applyAlignment="1">
      <alignment vertical="center"/>
      <protection/>
    </xf>
    <xf numFmtId="49" fontId="3" fillId="0" borderId="58" xfId="64" applyNumberFormat="1" applyFont="1" applyBorder="1" applyAlignment="1">
      <alignment horizontal="right" vertical="center"/>
      <protection/>
    </xf>
    <xf numFmtId="49" fontId="3" fillId="0" borderId="137" xfId="64" applyNumberFormat="1" applyFont="1" applyBorder="1" applyAlignment="1">
      <alignment horizontal="right" vertical="center"/>
      <protection/>
    </xf>
    <xf numFmtId="0" fontId="3" fillId="0" borderId="137" xfId="64" applyNumberFormat="1" applyFont="1" applyBorder="1" applyAlignment="1">
      <alignment horizontal="center" vertical="center"/>
      <protection/>
    </xf>
    <xf numFmtId="0" fontId="3" fillId="24" borderId="137" xfId="64" applyNumberFormat="1" applyFont="1" applyFill="1" applyBorder="1" applyAlignment="1" applyProtection="1">
      <alignment horizontal="center" vertical="center"/>
      <protection locked="0"/>
    </xf>
    <xf numFmtId="181" fontId="3" fillId="32" borderId="137" xfId="64" applyNumberFormat="1" applyFont="1" applyFill="1" applyBorder="1" applyAlignment="1">
      <alignment horizontal="center" vertical="center"/>
      <protection/>
    </xf>
    <xf numFmtId="49" fontId="3" fillId="0" borderId="140" xfId="64" applyNumberFormat="1" applyFont="1" applyBorder="1" applyAlignment="1">
      <alignment horizontal="right" vertical="center"/>
      <protection/>
    </xf>
    <xf numFmtId="49" fontId="3" fillId="0" borderId="137" xfId="64" applyNumberFormat="1" applyFont="1" applyBorder="1" applyAlignment="1">
      <alignment horizontal="centerContinuous" vertical="center"/>
      <protection/>
    </xf>
    <xf numFmtId="49" fontId="3" fillId="0" borderId="58" xfId="64" applyNumberFormat="1" applyFont="1" applyBorder="1" applyAlignment="1">
      <alignment horizontal="centerContinuous" vertical="center"/>
      <protection/>
    </xf>
    <xf numFmtId="0" fontId="3" fillId="0" borderId="141" xfId="64" applyFont="1" applyBorder="1" applyAlignment="1">
      <alignment horizontal="center" vertical="center"/>
      <protection/>
    </xf>
    <xf numFmtId="49" fontId="3" fillId="24" borderId="142" xfId="64" applyNumberFormat="1" applyFont="1" applyFill="1" applyBorder="1" applyAlignment="1" applyProtection="1">
      <alignment vertical="center"/>
      <protection locked="0"/>
    </xf>
    <xf numFmtId="49" fontId="3" fillId="0" borderId="142" xfId="64" applyNumberFormat="1" applyFont="1" applyFill="1" applyBorder="1" applyAlignment="1">
      <alignment horizontal="center" vertical="center"/>
      <protection/>
    </xf>
    <xf numFmtId="49" fontId="3" fillId="0" borderId="143" xfId="64" applyNumberFormat="1" applyFont="1" applyBorder="1" applyAlignment="1">
      <alignment horizontal="right" vertical="center"/>
      <protection/>
    </xf>
    <xf numFmtId="49" fontId="3" fillId="0" borderId="142" xfId="64" applyNumberFormat="1" applyFont="1" applyBorder="1" applyAlignment="1">
      <alignment horizontal="center" vertical="center"/>
      <protection/>
    </xf>
    <xf numFmtId="49" fontId="3" fillId="0" borderId="142" xfId="64" applyNumberFormat="1" applyFont="1" applyBorder="1" applyAlignment="1">
      <alignment vertical="center"/>
      <protection/>
    </xf>
    <xf numFmtId="49" fontId="3" fillId="0" borderId="58" xfId="64" applyNumberFormat="1" applyFont="1" applyBorder="1" applyAlignment="1">
      <alignment vertical="center"/>
      <protection/>
    </xf>
    <xf numFmtId="49" fontId="3" fillId="0" borderId="144" xfId="64" applyNumberFormat="1" applyFont="1" applyBorder="1" applyAlignment="1">
      <alignment vertical="center"/>
      <protection/>
    </xf>
    <xf numFmtId="0" fontId="3" fillId="0" borderId="138" xfId="64" applyFont="1" applyBorder="1" applyAlignment="1">
      <alignment horizontal="center" vertical="center"/>
      <protection/>
    </xf>
    <xf numFmtId="49" fontId="3" fillId="24" borderId="145" xfId="64" applyNumberFormat="1" applyFont="1" applyFill="1" applyBorder="1" applyAlignment="1" applyProtection="1">
      <alignment vertical="center"/>
      <protection locked="0"/>
    </xf>
    <xf numFmtId="49" fontId="3" fillId="0" borderId="139" xfId="64" applyNumberFormat="1" applyFont="1" applyFill="1" applyBorder="1" applyAlignment="1">
      <alignment horizontal="center" vertical="center"/>
      <protection/>
    </xf>
    <xf numFmtId="49" fontId="3" fillId="0" borderId="145" xfId="64" applyNumberFormat="1" applyFont="1" applyBorder="1" applyAlignment="1">
      <alignment horizontal="right" vertical="center"/>
      <protection/>
    </xf>
    <xf numFmtId="49" fontId="3" fillId="0" borderId="139" xfId="64" applyNumberFormat="1" applyFont="1" applyBorder="1" applyAlignment="1">
      <alignment horizontal="center" vertical="center"/>
      <protection/>
    </xf>
    <xf numFmtId="49" fontId="3" fillId="0" borderId="139" xfId="64" applyNumberFormat="1" applyFont="1" applyBorder="1" applyAlignment="1">
      <alignment vertical="center"/>
      <protection/>
    </xf>
    <xf numFmtId="49" fontId="3" fillId="0" borderId="59" xfId="64" applyNumberFormat="1" applyFont="1" applyBorder="1" applyAlignment="1">
      <alignment vertical="center"/>
      <protection/>
    </xf>
    <xf numFmtId="0" fontId="90" fillId="0" borderId="0" xfId="64" applyFont="1" applyAlignment="1">
      <alignment horizontal="center" vertical="center"/>
      <protection/>
    </xf>
    <xf numFmtId="0" fontId="49" fillId="0" borderId="0" xfId="62" applyFont="1" applyFill="1" applyProtection="1">
      <alignment vertical="center"/>
      <protection hidden="1"/>
    </xf>
    <xf numFmtId="0" fontId="49" fillId="0" borderId="0" xfId="62" applyFont="1" applyFill="1">
      <alignment vertical="center"/>
      <protection/>
    </xf>
    <xf numFmtId="0" fontId="57" fillId="0" borderId="0" xfId="63" applyFont="1" applyFill="1" applyProtection="1">
      <alignment/>
      <protection hidden="1"/>
    </xf>
    <xf numFmtId="182" fontId="49" fillId="0" borderId="57" xfId="61" applyNumberFormat="1" applyFont="1" applyBorder="1">
      <alignment vertical="center"/>
      <protection/>
    </xf>
    <xf numFmtId="56" fontId="6" fillId="0" borderId="134" xfId="61" applyNumberFormat="1" applyFont="1" applyBorder="1" applyAlignment="1">
      <alignment vertical="center" wrapText="1"/>
      <protection/>
    </xf>
    <xf numFmtId="182" fontId="66" fillId="0" borderId="71" xfId="0" applyNumberFormat="1" applyFont="1" applyFill="1" applyBorder="1" applyAlignment="1" applyProtection="1">
      <alignment vertical="center"/>
      <protection hidden="1"/>
    </xf>
    <xf numFmtId="0" fontId="4" fillId="25" borderId="93" xfId="0" applyNumberFormat="1" applyFont="1" applyFill="1" applyBorder="1" applyAlignment="1" applyProtection="1">
      <alignment horizontal="left" vertical="center"/>
      <protection hidden="1"/>
    </xf>
    <xf numFmtId="0" fontId="91" fillId="0" borderId="0" xfId="0" applyFont="1" applyFill="1" applyBorder="1" applyAlignment="1" applyProtection="1">
      <alignment horizontal="left" vertical="center"/>
      <protection hidden="1"/>
    </xf>
    <xf numFmtId="0" fontId="91" fillId="22" borderId="0" xfId="62" applyFont="1" applyFill="1" applyBorder="1" applyAlignment="1">
      <alignment horizontal="left" vertical="center"/>
      <protection/>
    </xf>
    <xf numFmtId="49" fontId="92" fillId="22" borderId="146" xfId="62" applyNumberFormat="1" applyFont="1" applyFill="1" applyBorder="1" applyAlignment="1" applyProtection="1">
      <alignment/>
      <protection hidden="1"/>
    </xf>
    <xf numFmtId="0" fontId="92" fillId="22" borderId="146" xfId="62" applyFont="1" applyFill="1" applyBorder="1" applyAlignment="1" applyProtection="1">
      <alignment/>
      <protection hidden="1"/>
    </xf>
    <xf numFmtId="0" fontId="92" fillId="0" borderId="0" xfId="0" applyFont="1" applyAlignment="1" applyProtection="1">
      <alignment horizontal="right"/>
      <protection hidden="1"/>
    </xf>
    <xf numFmtId="182" fontId="6" fillId="0" borderId="0" xfId="0" applyNumberFormat="1" applyFont="1" applyAlignment="1" applyProtection="1">
      <alignment/>
      <protection hidden="1"/>
    </xf>
    <xf numFmtId="178" fontId="8" fillId="23" borderId="147" xfId="0" applyNumberFormat="1" applyFont="1" applyFill="1" applyBorder="1" applyAlignment="1" applyProtection="1">
      <alignment horizontal="center" vertical="center"/>
      <protection hidden="1"/>
    </xf>
    <xf numFmtId="178" fontId="8" fillId="23" borderId="42" xfId="0" applyNumberFormat="1" applyFont="1" applyFill="1" applyBorder="1" applyAlignment="1" applyProtection="1">
      <alignment horizontal="center" vertical="center"/>
      <protection hidden="1"/>
    </xf>
    <xf numFmtId="178" fontId="12" fillId="22" borderId="58" xfId="0" applyNumberFormat="1" applyFont="1" applyFill="1" applyBorder="1" applyAlignment="1" applyProtection="1">
      <alignment horizontal="center" vertical="center"/>
      <protection hidden="1"/>
    </xf>
    <xf numFmtId="178" fontId="12" fillId="22" borderId="39" xfId="0" applyNumberFormat="1" applyFont="1" applyFill="1" applyBorder="1" applyAlignment="1" applyProtection="1">
      <alignment horizontal="center" vertical="center"/>
      <protection hidden="1"/>
    </xf>
    <xf numFmtId="178" fontId="12" fillId="22" borderId="43" xfId="0" applyNumberFormat="1" applyFont="1" applyFill="1" applyBorder="1" applyAlignment="1" applyProtection="1">
      <alignment horizontal="center" vertical="center"/>
      <protection hidden="1"/>
    </xf>
    <xf numFmtId="178" fontId="12" fillId="22" borderId="0" xfId="0" applyNumberFormat="1" applyFont="1" applyFill="1" applyBorder="1" applyAlignment="1" applyProtection="1">
      <alignment horizontal="center" vertical="center"/>
      <protection hidden="1"/>
    </xf>
    <xf numFmtId="178" fontId="12" fillId="22" borderId="62" xfId="0" applyNumberFormat="1" applyFont="1" applyFill="1" applyBorder="1" applyAlignment="1" applyProtection="1">
      <alignment horizontal="center" vertical="center"/>
      <protection hidden="1"/>
    </xf>
    <xf numFmtId="178" fontId="12" fillId="22" borderId="46" xfId="0" applyNumberFormat="1" applyFont="1" applyFill="1" applyBorder="1" applyAlignment="1" applyProtection="1">
      <alignment horizontal="center" vertical="center"/>
      <protection hidden="1"/>
    </xf>
    <xf numFmtId="178" fontId="12" fillId="22" borderId="68" xfId="0" applyNumberFormat="1" applyFont="1" applyFill="1" applyBorder="1" applyAlignment="1" applyProtection="1">
      <alignment horizontal="center" vertical="center"/>
      <protection hidden="1"/>
    </xf>
    <xf numFmtId="178" fontId="12" fillId="22" borderId="48" xfId="0" applyNumberFormat="1" applyFont="1" applyFill="1" applyBorder="1" applyAlignment="1" applyProtection="1">
      <alignment horizontal="center" vertical="center"/>
      <protection hidden="1"/>
    </xf>
    <xf numFmtId="178" fontId="17" fillId="22" borderId="0" xfId="0" applyNumberFormat="1" applyFont="1" applyFill="1" applyBorder="1" applyAlignment="1" applyProtection="1">
      <alignment horizontal="center" vertical="center"/>
      <protection hidden="1"/>
    </xf>
    <xf numFmtId="178" fontId="12" fillId="22" borderId="50" xfId="0" applyNumberFormat="1" applyFont="1" applyFill="1" applyBorder="1" applyAlignment="1" applyProtection="1">
      <alignment horizontal="center" vertical="center"/>
      <protection hidden="1"/>
    </xf>
    <xf numFmtId="178" fontId="8" fillId="23" borderId="148" xfId="0" applyNumberFormat="1" applyFont="1" applyFill="1" applyBorder="1" applyAlignment="1" applyProtection="1">
      <alignment horizontal="center" vertical="center"/>
      <protection hidden="1"/>
    </xf>
    <xf numFmtId="178" fontId="8" fillId="23" borderId="54" xfId="0" applyNumberFormat="1" applyFont="1" applyFill="1" applyBorder="1" applyAlignment="1" applyProtection="1">
      <alignment horizontal="center" vertical="center"/>
      <protection hidden="1"/>
    </xf>
    <xf numFmtId="178" fontId="12" fillId="22" borderId="59" xfId="0" applyNumberFormat="1" applyFont="1" applyFill="1" applyBorder="1" applyAlignment="1" applyProtection="1">
      <alignment horizontal="center" vertical="center"/>
      <protection hidden="1"/>
    </xf>
    <xf numFmtId="178" fontId="12" fillId="22" borderId="56" xfId="0" applyNumberFormat="1" applyFont="1" applyFill="1" applyBorder="1" applyAlignment="1" applyProtection="1">
      <alignment horizontal="center" vertical="center"/>
      <protection hidden="1"/>
    </xf>
    <xf numFmtId="178" fontId="12" fillId="22" borderId="60" xfId="0" applyNumberFormat="1" applyFont="1" applyFill="1" applyBorder="1" applyAlignment="1" applyProtection="1">
      <alignment horizontal="center" vertical="center"/>
      <protection hidden="1"/>
    </xf>
    <xf numFmtId="178" fontId="12" fillId="22" borderId="61" xfId="0" applyNumberFormat="1" applyFont="1" applyFill="1" applyBorder="1" applyAlignment="1" applyProtection="1">
      <alignment horizontal="center" vertical="center"/>
      <protection hidden="1"/>
    </xf>
    <xf numFmtId="178" fontId="12" fillId="22" borderId="64" xfId="0" applyNumberFormat="1" applyFont="1" applyFill="1" applyBorder="1" applyAlignment="1" applyProtection="1">
      <alignment horizontal="center" vertical="center"/>
      <protection hidden="1"/>
    </xf>
    <xf numFmtId="178" fontId="8" fillId="22" borderId="58" xfId="0" applyNumberFormat="1" applyFont="1" applyFill="1" applyBorder="1" applyAlignment="1" applyProtection="1">
      <alignment horizontal="center" vertical="center"/>
      <protection hidden="1"/>
    </xf>
    <xf numFmtId="178" fontId="8" fillId="22" borderId="39" xfId="0" applyNumberFormat="1" applyFont="1" applyFill="1" applyBorder="1" applyAlignment="1" applyProtection="1">
      <alignment horizontal="center" vertical="center"/>
      <protection hidden="1"/>
    </xf>
    <xf numFmtId="178" fontId="12" fillId="25" borderId="149" xfId="0" applyNumberFormat="1" applyFont="1" applyFill="1" applyBorder="1" applyAlignment="1" applyProtection="1">
      <alignment horizontal="center" vertical="center"/>
      <protection hidden="1"/>
    </xf>
    <xf numFmtId="178" fontId="12" fillId="25" borderId="67" xfId="0" applyNumberFormat="1" applyFont="1" applyFill="1" applyBorder="1" applyAlignment="1" applyProtection="1">
      <alignment horizontal="center" vertical="center"/>
      <protection hidden="1"/>
    </xf>
    <xf numFmtId="178" fontId="12" fillId="22" borderId="70" xfId="0" applyNumberFormat="1" applyFont="1" applyFill="1" applyBorder="1" applyAlignment="1" applyProtection="1">
      <alignment horizontal="center" vertical="center"/>
      <protection hidden="1"/>
    </xf>
    <xf numFmtId="178" fontId="12" fillId="22" borderId="63" xfId="0" applyNumberFormat="1" applyFont="1" applyFill="1" applyBorder="1" applyAlignment="1" applyProtection="1">
      <alignment horizontal="center" vertical="center"/>
      <protection hidden="1"/>
    </xf>
    <xf numFmtId="178" fontId="12" fillId="22" borderId="57" xfId="0" applyNumberFormat="1" applyFont="1" applyFill="1" applyBorder="1" applyAlignment="1" applyProtection="1">
      <alignment horizontal="center" vertical="center"/>
      <protection hidden="1"/>
    </xf>
    <xf numFmtId="178" fontId="56" fillId="25" borderId="22" xfId="0" applyNumberFormat="1" applyFont="1" applyFill="1" applyBorder="1" applyAlignment="1" applyProtection="1">
      <alignment horizontal="left"/>
      <protection locked="0"/>
    </xf>
    <xf numFmtId="178" fontId="2" fillId="25" borderId="38" xfId="0" applyNumberFormat="1" applyFont="1" applyFill="1" applyBorder="1" applyAlignment="1" applyProtection="1">
      <alignment horizontal="center" vertical="center"/>
      <protection locked="0"/>
    </xf>
    <xf numFmtId="178" fontId="2" fillId="25" borderId="39" xfId="0" applyNumberFormat="1" applyFont="1" applyFill="1" applyBorder="1" applyAlignment="1" applyProtection="1">
      <alignment horizontal="center" vertical="center"/>
      <protection locked="0"/>
    </xf>
    <xf numFmtId="178" fontId="56" fillId="23" borderId="80" xfId="0" applyNumberFormat="1" applyFont="1" applyFill="1" applyBorder="1" applyAlignment="1" applyProtection="1">
      <alignment horizontal="left"/>
      <protection locked="0"/>
    </xf>
    <xf numFmtId="178" fontId="8" fillId="23" borderId="40" xfId="0" applyNumberFormat="1" applyFont="1" applyFill="1" applyBorder="1" applyAlignment="1" applyProtection="1">
      <alignment horizontal="center" vertical="center"/>
      <protection locked="0"/>
    </xf>
    <xf numFmtId="178" fontId="8" fillId="23" borderId="42" xfId="0" applyNumberFormat="1" applyFont="1" applyFill="1" applyBorder="1" applyAlignment="1" applyProtection="1">
      <alignment horizontal="center" vertical="center"/>
      <protection locked="0"/>
    </xf>
    <xf numFmtId="178" fontId="12" fillId="22" borderId="38" xfId="0" applyNumberFormat="1" applyFont="1" applyFill="1" applyBorder="1" applyAlignment="1" applyProtection="1">
      <alignment horizontal="center" vertical="center"/>
      <protection locked="0"/>
    </xf>
    <xf numFmtId="178" fontId="12" fillId="22" borderId="39" xfId="0" applyNumberFormat="1" applyFont="1" applyFill="1" applyBorder="1" applyAlignment="1" applyProtection="1">
      <alignment horizontal="center" vertical="center"/>
      <protection locked="0"/>
    </xf>
    <xf numFmtId="178" fontId="12" fillId="22" borderId="43" xfId="0" applyNumberFormat="1" applyFont="1" applyFill="1" applyBorder="1" applyAlignment="1" applyProtection="1">
      <alignment horizontal="center" vertical="center"/>
      <protection locked="0"/>
    </xf>
    <xf numFmtId="178" fontId="12" fillId="22" borderId="0" xfId="0" applyNumberFormat="1" applyFont="1" applyFill="1" applyBorder="1" applyAlignment="1" applyProtection="1">
      <alignment horizontal="center" vertical="center"/>
      <protection locked="0"/>
    </xf>
    <xf numFmtId="178" fontId="12" fillId="22" borderId="45" xfId="0" applyNumberFormat="1" applyFont="1" applyFill="1" applyBorder="1" applyAlignment="1" applyProtection="1">
      <alignment horizontal="center" vertical="center"/>
      <protection locked="0"/>
    </xf>
    <xf numFmtId="178" fontId="12" fillId="22" borderId="46" xfId="0" applyNumberFormat="1" applyFont="1" applyFill="1" applyBorder="1" applyAlignment="1" applyProtection="1">
      <alignment horizontal="center" vertical="center"/>
      <protection locked="0"/>
    </xf>
    <xf numFmtId="178" fontId="12" fillId="22" borderId="47" xfId="0" applyNumberFormat="1" applyFont="1" applyFill="1" applyBorder="1" applyAlignment="1" applyProtection="1">
      <alignment horizontal="center" vertical="center"/>
      <protection locked="0"/>
    </xf>
    <xf numFmtId="178" fontId="12" fillId="22" borderId="48" xfId="0" applyNumberFormat="1" applyFont="1" applyFill="1" applyBorder="1" applyAlignment="1" applyProtection="1">
      <alignment horizontal="center" vertical="center"/>
      <protection locked="0"/>
    </xf>
    <xf numFmtId="178" fontId="17" fillId="22" borderId="0" xfId="0" applyNumberFormat="1" applyFont="1" applyFill="1" applyBorder="1" applyAlignment="1" applyProtection="1">
      <alignment horizontal="center" vertical="center"/>
      <protection locked="0"/>
    </xf>
    <xf numFmtId="178" fontId="12" fillId="22" borderId="50" xfId="0" applyNumberFormat="1" applyFont="1" applyFill="1" applyBorder="1" applyAlignment="1" applyProtection="1">
      <alignment horizontal="center" vertical="center"/>
      <protection locked="0"/>
    </xf>
    <xf numFmtId="178" fontId="56" fillId="23" borderId="81" xfId="0" applyNumberFormat="1" applyFont="1" applyFill="1" applyBorder="1" applyAlignment="1" applyProtection="1">
      <alignment horizontal="center"/>
      <protection locked="0"/>
    </xf>
    <xf numFmtId="178" fontId="8" fillId="23" borderId="52" xfId="0" applyNumberFormat="1" applyFont="1" applyFill="1" applyBorder="1" applyAlignment="1" applyProtection="1">
      <alignment horizontal="center" vertical="center"/>
      <protection locked="0"/>
    </xf>
    <xf numFmtId="178" fontId="8" fillId="23" borderId="54" xfId="0" applyNumberFormat="1" applyFont="1" applyFill="1" applyBorder="1" applyAlignment="1" applyProtection="1">
      <alignment horizontal="center" vertical="center"/>
      <protection locked="0"/>
    </xf>
    <xf numFmtId="178" fontId="12" fillId="22" borderId="55" xfId="0" applyNumberFormat="1" applyFont="1" applyFill="1" applyBorder="1" applyAlignment="1" applyProtection="1">
      <alignment horizontal="center" vertical="center"/>
      <protection locked="0"/>
    </xf>
    <xf numFmtId="178" fontId="12" fillId="22" borderId="56" xfId="0" applyNumberFormat="1" applyFont="1" applyFill="1" applyBorder="1" applyAlignment="1" applyProtection="1">
      <alignment horizontal="center" vertical="center"/>
      <protection locked="0"/>
    </xf>
    <xf numFmtId="178" fontId="12" fillId="22" borderId="58" xfId="0" applyNumberFormat="1" applyFont="1" applyFill="1" applyBorder="1" applyAlignment="1" applyProtection="1">
      <alignment horizontal="center" vertical="center"/>
      <protection locked="0"/>
    </xf>
    <xf numFmtId="178" fontId="12" fillId="22" borderId="59" xfId="0" applyNumberFormat="1" applyFont="1" applyFill="1" applyBorder="1" applyAlignment="1" applyProtection="1">
      <alignment horizontal="center" vertical="center"/>
      <protection locked="0"/>
    </xf>
    <xf numFmtId="178" fontId="12" fillId="22" borderId="106" xfId="0" applyNumberFormat="1" applyFont="1" applyFill="1" applyBorder="1" applyAlignment="1" applyProtection="1">
      <alignment horizontal="center" vertical="center"/>
      <protection locked="0"/>
    </xf>
    <xf numFmtId="178" fontId="12" fillId="22" borderId="60" xfId="0" applyNumberFormat="1" applyFont="1" applyFill="1" applyBorder="1" applyAlignment="1" applyProtection="1">
      <alignment horizontal="center" vertical="center"/>
      <protection locked="0"/>
    </xf>
    <xf numFmtId="178" fontId="12" fillId="22" borderId="61" xfId="0" applyNumberFormat="1" applyFont="1" applyFill="1" applyBorder="1" applyAlignment="1" applyProtection="1">
      <alignment horizontal="center" vertical="center"/>
      <protection locked="0"/>
    </xf>
    <xf numFmtId="178" fontId="56" fillId="23" borderId="74" xfId="0" applyNumberFormat="1" applyFont="1" applyFill="1" applyBorder="1" applyAlignment="1" applyProtection="1">
      <alignment horizontal="center"/>
      <protection locked="0"/>
    </xf>
    <xf numFmtId="178" fontId="12" fillId="22" borderId="62" xfId="0" applyNumberFormat="1" applyFont="1" applyFill="1" applyBorder="1" applyAlignment="1" applyProtection="1">
      <alignment horizontal="center" vertical="center"/>
      <protection locked="0"/>
    </xf>
    <xf numFmtId="178" fontId="12" fillId="22" borderId="64" xfId="0" applyNumberFormat="1" applyFont="1" applyFill="1" applyBorder="1" applyAlignment="1" applyProtection="1">
      <alignment horizontal="center" vertical="center"/>
      <protection locked="0"/>
    </xf>
    <xf numFmtId="178" fontId="8" fillId="22" borderId="38" xfId="0" applyNumberFormat="1" applyFont="1" applyFill="1" applyBorder="1" applyAlignment="1" applyProtection="1">
      <alignment horizontal="center" vertical="center"/>
      <protection locked="0"/>
    </xf>
    <xf numFmtId="178" fontId="8" fillId="22" borderId="39" xfId="0" applyNumberFormat="1" applyFont="1" applyFill="1" applyBorder="1" applyAlignment="1" applyProtection="1">
      <alignment horizontal="center" vertical="center"/>
      <protection locked="0"/>
    </xf>
    <xf numFmtId="178" fontId="56" fillId="25" borderId="74" xfId="0" applyNumberFormat="1" applyFont="1" applyFill="1" applyBorder="1" applyAlignment="1" applyProtection="1">
      <alignment horizontal="center"/>
      <protection locked="0"/>
    </xf>
    <xf numFmtId="178" fontId="12" fillId="25" borderId="65" xfId="0" applyNumberFormat="1" applyFont="1" applyFill="1" applyBorder="1" applyAlignment="1" applyProtection="1">
      <alignment horizontal="center" vertical="center"/>
      <protection locked="0"/>
    </xf>
    <xf numFmtId="178" fontId="12" fillId="25" borderId="67" xfId="0" applyNumberFormat="1" applyFont="1" applyFill="1" applyBorder="1" applyAlignment="1" applyProtection="1">
      <alignment horizontal="center" vertical="center"/>
      <protection locked="0"/>
    </xf>
    <xf numFmtId="178" fontId="56" fillId="23" borderId="150" xfId="0" applyNumberFormat="1" applyFont="1" applyFill="1" applyBorder="1" applyAlignment="1" applyProtection="1">
      <alignment horizontal="center"/>
      <protection locked="0"/>
    </xf>
    <xf numFmtId="178" fontId="12" fillId="22" borderId="68" xfId="0" applyNumberFormat="1" applyFont="1" applyFill="1" applyBorder="1" applyAlignment="1" applyProtection="1">
      <alignment horizontal="center" vertical="center"/>
      <protection locked="0"/>
    </xf>
    <xf numFmtId="178" fontId="12" fillId="22" borderId="69" xfId="0" applyNumberFormat="1" applyFont="1" applyFill="1" applyBorder="1" applyAlignment="1" applyProtection="1">
      <alignment horizontal="center" vertical="center"/>
      <protection locked="0"/>
    </xf>
    <xf numFmtId="178" fontId="12" fillId="22" borderId="70" xfId="0" applyNumberFormat="1" applyFont="1" applyFill="1" applyBorder="1" applyAlignment="1" applyProtection="1">
      <alignment horizontal="center" vertical="center"/>
      <protection locked="0"/>
    </xf>
    <xf numFmtId="178" fontId="56" fillId="23" borderId="77" xfId="0" applyNumberFormat="1" applyFont="1" applyFill="1" applyBorder="1" applyAlignment="1" applyProtection="1">
      <alignment horizontal="center"/>
      <protection locked="0"/>
    </xf>
    <xf numFmtId="178" fontId="12" fillId="22" borderId="71" xfId="0" applyNumberFormat="1" applyFont="1" applyFill="1" applyBorder="1" applyAlignment="1" applyProtection="1">
      <alignment horizontal="center" vertical="center"/>
      <protection locked="0"/>
    </xf>
    <xf numFmtId="178" fontId="12" fillId="22" borderId="63" xfId="0" applyNumberFormat="1" applyFont="1" applyFill="1" applyBorder="1" applyAlignment="1" applyProtection="1">
      <alignment horizontal="center" vertical="center"/>
      <protection locked="0"/>
    </xf>
    <xf numFmtId="178" fontId="12" fillId="22" borderId="10" xfId="0" applyNumberFormat="1" applyFont="1" applyFill="1" applyBorder="1" applyAlignment="1" applyProtection="1">
      <alignment horizontal="center" vertical="center"/>
      <protection locked="0"/>
    </xf>
    <xf numFmtId="178" fontId="12" fillId="22" borderId="57" xfId="0" applyNumberFormat="1" applyFont="1" applyFill="1" applyBorder="1" applyAlignment="1" applyProtection="1">
      <alignment horizontal="center" vertical="center"/>
      <protection locked="0"/>
    </xf>
    <xf numFmtId="178" fontId="12" fillId="22" borderId="119" xfId="0" applyNumberFormat="1" applyFont="1" applyFill="1" applyBorder="1" applyAlignment="1" applyProtection="1">
      <alignment horizontal="center" vertical="center"/>
      <protection locked="0"/>
    </xf>
    <xf numFmtId="0" fontId="91" fillId="0" borderId="0" xfId="0" applyFont="1" applyFill="1" applyBorder="1" applyAlignment="1" applyProtection="1">
      <alignment horizontal="right" vertical="center"/>
      <protection hidden="1"/>
    </xf>
    <xf numFmtId="182" fontId="46" fillId="22" borderId="0" xfId="62" applyNumberFormat="1" applyFont="1" applyFill="1" applyBorder="1" applyAlignment="1" applyProtection="1">
      <alignment horizontal="left" vertical="center"/>
      <protection/>
    </xf>
    <xf numFmtId="182" fontId="46" fillId="22" borderId="0" xfId="62" applyNumberFormat="1" applyFont="1" applyFill="1" applyBorder="1" applyAlignment="1">
      <alignment horizontal="left" vertical="center"/>
      <protection/>
    </xf>
    <xf numFmtId="182" fontId="6" fillId="0" borderId="114" xfId="62" applyNumberFormat="1" applyFont="1" applyFill="1" applyBorder="1" applyAlignment="1" applyProtection="1">
      <alignment horizontal="right" vertical="center"/>
      <protection/>
    </xf>
    <xf numFmtId="0" fontId="38" fillId="22" borderId="151" xfId="0" applyNumberFormat="1" applyFont="1" applyFill="1" applyBorder="1" applyAlignment="1" applyProtection="1">
      <alignment horizontal="centerContinuous" vertical="center"/>
      <protection hidden="1"/>
    </xf>
    <xf numFmtId="0" fontId="38" fillId="22" borderId="152" xfId="0" applyNumberFormat="1" applyFont="1" applyFill="1" applyBorder="1" applyAlignment="1" applyProtection="1">
      <alignment horizontal="centerContinuous" vertical="center"/>
      <protection hidden="1"/>
    </xf>
    <xf numFmtId="0" fontId="38" fillId="22" borderId="153" xfId="0" applyNumberFormat="1" applyFont="1" applyFill="1" applyBorder="1" applyAlignment="1" applyProtection="1">
      <alignment horizontal="centerContinuous" vertical="center"/>
      <protection hidden="1"/>
    </xf>
    <xf numFmtId="0" fontId="38" fillId="22" borderId="154" xfId="0" applyNumberFormat="1" applyFont="1" applyFill="1" applyBorder="1" applyAlignment="1" applyProtection="1">
      <alignment horizontal="centerContinuous" vertical="center"/>
      <protection hidden="1"/>
    </xf>
    <xf numFmtId="0" fontId="38" fillId="22" borderId="108" xfId="49" applyNumberFormat="1" applyFont="1" applyFill="1" applyBorder="1" applyAlignment="1" applyProtection="1">
      <alignment horizontal="right" vertical="center"/>
      <protection hidden="1"/>
    </xf>
    <xf numFmtId="0" fontId="38" fillId="22" borderId="60" xfId="0" applyNumberFormat="1" applyFont="1" applyFill="1" applyBorder="1" applyAlignment="1" applyProtection="1">
      <alignment horizontal="centerContinuous" vertical="center"/>
      <protection hidden="1"/>
    </xf>
    <xf numFmtId="0" fontId="38" fillId="22" borderId="12" xfId="49" applyNumberFormat="1" applyFont="1" applyFill="1" applyBorder="1" applyAlignment="1" applyProtection="1">
      <alignment horizontal="right" vertical="center"/>
      <protection hidden="1"/>
    </xf>
    <xf numFmtId="0" fontId="11" fillId="22" borderId="108" xfId="0" applyNumberFormat="1" applyFont="1" applyFill="1" applyBorder="1" applyAlignment="1" applyProtection="1">
      <alignment horizontal="left" vertical="center"/>
      <protection hidden="1"/>
    </xf>
    <xf numFmtId="0" fontId="11" fillId="22" borderId="32" xfId="0" applyNumberFormat="1" applyFont="1" applyFill="1" applyBorder="1" applyAlignment="1" applyProtection="1" quotePrefix="1">
      <alignment horizontal="centerContinuous" vertical="center"/>
      <protection hidden="1"/>
    </xf>
    <xf numFmtId="0" fontId="39" fillId="22" borderId="97" xfId="0" applyNumberFormat="1" applyFont="1" applyFill="1" applyBorder="1" applyAlignment="1" applyProtection="1">
      <alignment horizontal="centerContinuous" vertical="center"/>
      <protection hidden="1"/>
    </xf>
    <xf numFmtId="0" fontId="39" fillId="22" borderId="155" xfId="0" applyNumberFormat="1" applyFont="1" applyFill="1" applyBorder="1" applyAlignment="1" applyProtection="1">
      <alignment horizontal="centerContinuous" vertical="center"/>
      <protection hidden="1"/>
    </xf>
    <xf numFmtId="0" fontId="39" fillId="22" borderId="156" xfId="0" applyNumberFormat="1" applyFont="1" applyFill="1" applyBorder="1" applyAlignment="1" applyProtection="1">
      <alignment horizontal="centerContinuous" vertical="center"/>
      <protection hidden="1"/>
    </xf>
    <xf numFmtId="0" fontId="40" fillId="22" borderId="97" xfId="0" applyNumberFormat="1" applyFont="1" applyFill="1" applyBorder="1" applyAlignment="1" applyProtection="1" quotePrefix="1">
      <alignment horizontal="centerContinuous" vertical="center"/>
      <protection hidden="1"/>
    </xf>
    <xf numFmtId="0" fontId="40" fillId="22" borderId="76" xfId="0" applyNumberFormat="1" applyFont="1" applyFill="1" applyBorder="1" applyAlignment="1" applyProtection="1" quotePrefix="1">
      <alignment horizontal="centerContinuous" vertical="center"/>
      <protection hidden="1"/>
    </xf>
    <xf numFmtId="0" fontId="41" fillId="22" borderId="93" xfId="0" applyNumberFormat="1" applyFont="1" applyFill="1" applyBorder="1" applyAlignment="1" applyProtection="1">
      <alignment horizontal="centerContinuous" vertical="center"/>
      <protection hidden="1"/>
    </xf>
    <xf numFmtId="0" fontId="41" fillId="22" borderId="149" xfId="0" applyNumberFormat="1" applyFont="1" applyFill="1" applyBorder="1" applyAlignment="1" applyProtection="1">
      <alignment horizontal="centerContinuous" vertical="center"/>
      <protection hidden="1"/>
    </xf>
    <xf numFmtId="0" fontId="41" fillId="22" borderId="157" xfId="0" applyNumberFormat="1" applyFont="1" applyFill="1" applyBorder="1" applyAlignment="1" applyProtection="1">
      <alignment horizontal="centerContinuous" vertical="center"/>
      <protection hidden="1"/>
    </xf>
    <xf numFmtId="0" fontId="3" fillId="22" borderId="93" xfId="0" applyNumberFormat="1" applyFont="1" applyFill="1" applyBorder="1" applyAlignment="1" applyProtection="1" quotePrefix="1">
      <alignment horizontal="centerContinuous" vertical="center"/>
      <protection hidden="1"/>
    </xf>
    <xf numFmtId="0" fontId="3" fillId="22" borderId="30" xfId="0" applyNumberFormat="1" applyFont="1" applyFill="1" applyBorder="1" applyAlignment="1" applyProtection="1" quotePrefix="1">
      <alignment horizontal="centerContinuous" vertical="center"/>
      <protection hidden="1"/>
    </xf>
    <xf numFmtId="0" fontId="40" fillId="22" borderId="151" xfId="0" applyNumberFormat="1" applyFont="1" applyFill="1" applyBorder="1" applyAlignment="1" applyProtection="1">
      <alignment horizontal="centerContinuous" vertical="center"/>
      <protection hidden="1"/>
    </xf>
    <xf numFmtId="0" fontId="40" fillId="22" borderId="152" xfId="0" applyNumberFormat="1" applyFont="1" applyFill="1" applyBorder="1" applyAlignment="1" applyProtection="1">
      <alignment horizontal="centerContinuous" vertical="center"/>
      <protection hidden="1"/>
    </xf>
    <xf numFmtId="0" fontId="40" fillId="22" borderId="153" xfId="0" applyNumberFormat="1" applyFont="1" applyFill="1" applyBorder="1" applyAlignment="1" applyProtection="1">
      <alignment horizontal="centerContinuous" vertical="center"/>
      <protection hidden="1"/>
    </xf>
    <xf numFmtId="0" fontId="40" fillId="22" borderId="93" xfId="0" applyNumberFormat="1" applyFont="1" applyFill="1" applyBorder="1" applyAlignment="1" applyProtection="1" quotePrefix="1">
      <alignment horizontal="centerContinuous" vertical="center"/>
      <protection hidden="1"/>
    </xf>
    <xf numFmtId="0" fontId="40" fillId="22" borderId="30" xfId="0" applyNumberFormat="1" applyFont="1" applyFill="1" applyBorder="1" applyAlignment="1" applyProtection="1" quotePrefix="1">
      <alignment horizontal="centerContinuous" vertical="center"/>
      <protection hidden="1"/>
    </xf>
    <xf numFmtId="0" fontId="39" fillId="22" borderId="158" xfId="0" applyNumberFormat="1" applyFont="1" applyFill="1" applyBorder="1" applyAlignment="1" applyProtection="1">
      <alignment horizontal="centerContinuous" vertical="center"/>
      <protection hidden="1"/>
    </xf>
    <xf numFmtId="0" fontId="39" fillId="22" borderId="159" xfId="0" applyNumberFormat="1" applyFont="1" applyFill="1" applyBorder="1" applyAlignment="1" applyProtection="1">
      <alignment horizontal="centerContinuous" vertical="center"/>
      <protection hidden="1"/>
    </xf>
    <xf numFmtId="0" fontId="39" fillId="22" borderId="116" xfId="0" applyNumberFormat="1" applyFont="1" applyFill="1" applyBorder="1" applyAlignment="1" applyProtection="1">
      <alignment horizontal="centerContinuous" vertical="center"/>
      <protection hidden="1"/>
    </xf>
    <xf numFmtId="0" fontId="40" fillId="22" borderId="108" xfId="0" applyNumberFormat="1" applyFont="1" applyFill="1" applyBorder="1" applyAlignment="1" applyProtection="1" quotePrefix="1">
      <alignment horizontal="center" vertical="center"/>
      <protection hidden="1"/>
    </xf>
    <xf numFmtId="0" fontId="40" fillId="22" borderId="32" xfId="0" applyNumberFormat="1" applyFont="1" applyFill="1" applyBorder="1" applyAlignment="1" applyProtection="1" quotePrefix="1">
      <alignment horizontal="center" vertical="center"/>
      <protection hidden="1"/>
    </xf>
    <xf numFmtId="0" fontId="43" fillId="22" borderId="160" xfId="0" applyNumberFormat="1" applyFont="1" applyFill="1" applyBorder="1" applyAlignment="1" applyProtection="1">
      <alignment horizontal="centerContinuous" vertical="center"/>
      <protection hidden="1"/>
    </xf>
    <xf numFmtId="0" fontId="43" fillId="22" borderId="161" xfId="0" applyNumberFormat="1" applyFont="1" applyFill="1" applyBorder="1" applyAlignment="1" applyProtection="1">
      <alignment horizontal="centerContinuous" vertical="center"/>
      <protection hidden="1"/>
    </xf>
    <xf numFmtId="0" fontId="43" fillId="22" borderId="162" xfId="0" applyNumberFormat="1" applyFont="1" applyFill="1" applyBorder="1" applyAlignment="1" applyProtection="1">
      <alignment horizontal="centerContinuous" vertical="center"/>
      <protection hidden="1"/>
    </xf>
    <xf numFmtId="0" fontId="43" fillId="22" borderId="163" xfId="0" applyNumberFormat="1" applyFont="1" applyFill="1" applyBorder="1" applyAlignment="1" applyProtection="1">
      <alignment horizontal="centerContinuous" vertical="center"/>
      <protection hidden="1"/>
    </xf>
    <xf numFmtId="0" fontId="43" fillId="22" borderId="164" xfId="0" applyNumberFormat="1" applyFont="1" applyFill="1" applyBorder="1" applyAlignment="1" applyProtection="1">
      <alignment horizontal="centerContinuous" vertical="center"/>
      <protection hidden="1"/>
    </xf>
    <xf numFmtId="0" fontId="43" fillId="22" borderId="14" xfId="0" applyNumberFormat="1" applyFont="1" applyFill="1" applyBorder="1" applyAlignment="1" applyProtection="1">
      <alignment horizontal="centerContinuous" vertical="center"/>
      <protection hidden="1"/>
    </xf>
    <xf numFmtId="0" fontId="43" fillId="22" borderId="165" xfId="0" applyNumberFormat="1" applyFont="1" applyFill="1" applyBorder="1" applyAlignment="1" applyProtection="1">
      <alignment horizontal="centerContinuous" vertical="center"/>
      <protection hidden="1"/>
    </xf>
    <xf numFmtId="0" fontId="43" fillId="22" borderId="166" xfId="0" applyNumberFormat="1" applyFont="1" applyFill="1" applyBorder="1" applyAlignment="1" applyProtection="1">
      <alignment horizontal="centerContinuous" vertical="center"/>
      <protection hidden="1"/>
    </xf>
    <xf numFmtId="0" fontId="43" fillId="22" borderId="167" xfId="0" applyNumberFormat="1" applyFont="1" applyFill="1" applyBorder="1" applyAlignment="1" applyProtection="1">
      <alignment horizontal="centerContinuous" vertical="center"/>
      <protection hidden="1"/>
    </xf>
    <xf numFmtId="0" fontId="43" fillId="22" borderId="15" xfId="0" applyNumberFormat="1" applyFont="1" applyFill="1" applyBorder="1" applyAlignment="1" applyProtection="1">
      <alignment horizontal="centerContinuous" vertical="center"/>
      <protection hidden="1"/>
    </xf>
    <xf numFmtId="0" fontId="43" fillId="22" borderId="168" xfId="0" applyNumberFormat="1" applyFont="1" applyFill="1" applyBorder="1" applyAlignment="1" applyProtection="1">
      <alignment horizontal="centerContinuous" vertical="center"/>
      <protection hidden="1"/>
    </xf>
    <xf numFmtId="0" fontId="43" fillId="22" borderId="169" xfId="0" applyNumberFormat="1" applyFont="1" applyFill="1" applyBorder="1" applyAlignment="1" applyProtection="1">
      <alignment horizontal="centerContinuous" vertical="center"/>
      <protection hidden="1"/>
    </xf>
    <xf numFmtId="0" fontId="41" fillId="22" borderId="97" xfId="0" applyNumberFormat="1" applyFont="1" applyFill="1" applyBorder="1" applyAlignment="1" applyProtection="1">
      <alignment horizontal="centerContinuous" vertical="center"/>
      <protection hidden="1"/>
    </xf>
    <xf numFmtId="0" fontId="41" fillId="22" borderId="155" xfId="0" applyNumberFormat="1" applyFont="1" applyFill="1" applyBorder="1" applyAlignment="1" applyProtection="1">
      <alignment horizontal="centerContinuous" vertical="center"/>
      <protection hidden="1"/>
    </xf>
    <xf numFmtId="0" fontId="41" fillId="22" borderId="156" xfId="0" applyNumberFormat="1" applyFont="1" applyFill="1" applyBorder="1" applyAlignment="1" applyProtection="1">
      <alignment horizontal="centerContinuous" vertical="center"/>
      <protection hidden="1"/>
    </xf>
    <xf numFmtId="0" fontId="41" fillId="22" borderId="76" xfId="0" applyNumberFormat="1" applyFont="1" applyFill="1" applyBorder="1" applyAlignment="1" applyProtection="1">
      <alignment horizontal="centerContinuous" vertical="center"/>
      <protection hidden="1"/>
    </xf>
    <xf numFmtId="0" fontId="3" fillId="22" borderId="97" xfId="0" applyNumberFormat="1" applyFont="1" applyFill="1" applyBorder="1" applyAlignment="1" applyProtection="1" quotePrefix="1">
      <alignment horizontal="centerContinuous" vertical="center"/>
      <protection hidden="1"/>
    </xf>
    <xf numFmtId="0" fontId="3" fillId="22" borderId="76" xfId="0" applyNumberFormat="1" applyFont="1" applyFill="1" applyBorder="1" applyAlignment="1" applyProtection="1" quotePrefix="1">
      <alignment horizontal="centerContinuous" vertical="center"/>
      <protection hidden="1"/>
    </xf>
    <xf numFmtId="0" fontId="49" fillId="26" borderId="0" xfId="0" applyFont="1" applyFill="1" applyAlignment="1" applyProtection="1">
      <alignment/>
      <protection hidden="1"/>
    </xf>
    <xf numFmtId="0" fontId="37" fillId="0" borderId="0" xfId="0" applyFont="1" applyFill="1" applyAlignment="1" applyProtection="1">
      <alignment/>
      <protection hidden="1"/>
    </xf>
    <xf numFmtId="0" fontId="41" fillId="26" borderId="0" xfId="0" applyFont="1" applyFill="1" applyAlignment="1" applyProtection="1">
      <alignment horizontal="left"/>
      <protection hidden="1"/>
    </xf>
    <xf numFmtId="0" fontId="3" fillId="26" borderId="0" xfId="0" applyFont="1" applyFill="1" applyAlignment="1" applyProtection="1">
      <alignment/>
      <protection hidden="1"/>
    </xf>
    <xf numFmtId="0" fontId="40" fillId="26" borderId="0" xfId="0" applyFont="1" applyFill="1" applyAlignment="1" applyProtection="1">
      <alignment/>
      <protection hidden="1"/>
    </xf>
    <xf numFmtId="0" fontId="49" fillId="0" borderId="0" xfId="0" applyFont="1" applyAlignment="1" applyProtection="1">
      <alignment/>
      <protection/>
    </xf>
    <xf numFmtId="0" fontId="84" fillId="26" borderId="0" xfId="0" applyFont="1" applyFill="1" applyAlignment="1" applyProtection="1">
      <alignment/>
      <protection hidden="1"/>
    </xf>
    <xf numFmtId="0" fontId="56" fillId="26" borderId="94" xfId="0" applyFont="1" applyFill="1" applyBorder="1" applyAlignment="1" applyProtection="1">
      <alignment horizontal="left" vertical="center"/>
      <protection hidden="1"/>
    </xf>
    <xf numFmtId="0" fontId="67" fillId="0" borderId="0" xfId="0" applyFont="1" applyFill="1" applyAlignment="1" applyProtection="1">
      <alignment/>
      <protection hidden="1"/>
    </xf>
    <xf numFmtId="0" fontId="68" fillId="26" borderId="0" xfId="0" applyFont="1" applyFill="1" applyAlignment="1" applyProtection="1">
      <alignment/>
      <protection hidden="1"/>
    </xf>
    <xf numFmtId="0" fontId="69" fillId="26" borderId="0" xfId="0" applyFont="1" applyFill="1" applyAlignment="1" applyProtection="1">
      <alignment horizontal="left"/>
      <protection hidden="1"/>
    </xf>
    <xf numFmtId="0" fontId="70" fillId="26" borderId="0" xfId="0" applyFont="1" applyFill="1" applyAlignment="1" applyProtection="1">
      <alignment/>
      <protection hidden="1"/>
    </xf>
    <xf numFmtId="0" fontId="56" fillId="26" borderId="0" xfId="0" applyFont="1" applyFill="1" applyAlignment="1" applyProtection="1">
      <alignment horizontal="right"/>
      <protection hidden="1"/>
    </xf>
    <xf numFmtId="0" fontId="46" fillId="26" borderId="0" xfId="0" applyNumberFormat="1" applyFont="1" applyFill="1" applyBorder="1" applyAlignment="1" applyProtection="1">
      <alignment horizontal="center" vertical="center"/>
      <protection hidden="1"/>
    </xf>
    <xf numFmtId="0" fontId="43" fillId="26" borderId="0" xfId="0" applyNumberFormat="1" applyFont="1" applyFill="1" applyBorder="1" applyAlignment="1" applyProtection="1" quotePrefix="1">
      <alignment horizontal="center" vertical="center"/>
      <protection hidden="1"/>
    </xf>
    <xf numFmtId="0" fontId="43" fillId="26" borderId="57" xfId="0" applyNumberFormat="1" applyFont="1" applyFill="1" applyBorder="1" applyAlignment="1" applyProtection="1" quotePrefix="1">
      <alignment horizontal="center" vertical="center"/>
      <protection hidden="1"/>
    </xf>
    <xf numFmtId="0" fontId="50" fillId="26" borderId="0" xfId="0" applyFont="1" applyFill="1" applyAlignment="1" applyProtection="1">
      <alignment/>
      <protection hidden="1"/>
    </xf>
    <xf numFmtId="0" fontId="72" fillId="26" borderId="0" xfId="0" applyNumberFormat="1" applyFont="1" applyFill="1" applyBorder="1" applyAlignment="1" applyProtection="1" quotePrefix="1">
      <alignment horizontal="center" vertical="center"/>
      <protection hidden="1"/>
    </xf>
    <xf numFmtId="0" fontId="43" fillId="26" borderId="63" xfId="0" applyNumberFormat="1" applyFont="1" applyFill="1" applyBorder="1" applyAlignment="1" applyProtection="1" quotePrefix="1">
      <alignment horizontal="center" vertical="center"/>
      <protection hidden="1"/>
    </xf>
    <xf numFmtId="0" fontId="43" fillId="26" borderId="50" xfId="0" applyNumberFormat="1" applyFont="1" applyFill="1" applyBorder="1" applyAlignment="1" applyProtection="1" quotePrefix="1">
      <alignment horizontal="center" vertical="center"/>
      <protection hidden="1"/>
    </xf>
    <xf numFmtId="0" fontId="43" fillId="26" borderId="43" xfId="0" applyNumberFormat="1" applyFont="1" applyFill="1" applyBorder="1" applyAlignment="1" applyProtection="1" quotePrefix="1">
      <alignment horizontal="center" vertical="center"/>
      <protection hidden="1"/>
    </xf>
    <xf numFmtId="0" fontId="49" fillId="26" borderId="31" xfId="0" applyFont="1" applyFill="1" applyBorder="1" applyAlignment="1" applyProtection="1">
      <alignment/>
      <protection hidden="1"/>
    </xf>
    <xf numFmtId="0" fontId="46" fillId="26" borderId="94" xfId="0" applyNumberFormat="1" applyFont="1" applyFill="1" applyBorder="1" applyAlignment="1" applyProtection="1" quotePrefix="1">
      <alignment horizontal="left" vertical="center"/>
      <protection hidden="1"/>
    </xf>
    <xf numFmtId="0" fontId="74" fillId="26" borderId="0" xfId="0" applyFont="1" applyFill="1" applyBorder="1" applyAlignment="1" applyProtection="1">
      <alignment vertical="center"/>
      <protection hidden="1"/>
    </xf>
    <xf numFmtId="0" fontId="46" fillId="22" borderId="94" xfId="0" applyFont="1" applyFill="1" applyBorder="1" applyAlignment="1" applyProtection="1">
      <alignment horizontal="center" vertical="center"/>
      <protection hidden="1"/>
    </xf>
    <xf numFmtId="0" fontId="6" fillId="23" borderId="170" xfId="0" applyNumberFormat="1" applyFont="1" applyFill="1" applyBorder="1" applyAlignment="1" applyProtection="1">
      <alignment horizontal="left" vertical="center"/>
      <protection hidden="1"/>
    </xf>
    <xf numFmtId="0" fontId="40" fillId="22" borderId="94" xfId="0" applyFont="1" applyFill="1" applyBorder="1" applyAlignment="1" applyProtection="1" quotePrefix="1">
      <alignment/>
      <protection hidden="1"/>
    </xf>
    <xf numFmtId="0" fontId="40" fillId="22" borderId="113" xfId="0" applyFont="1" applyFill="1" applyBorder="1" applyAlignment="1" applyProtection="1">
      <alignment/>
      <protection hidden="1"/>
    </xf>
    <xf numFmtId="0" fontId="40" fillId="22" borderId="71" xfId="0" applyFont="1" applyFill="1" applyBorder="1" applyAlignment="1" applyProtection="1">
      <alignment/>
      <protection hidden="1"/>
    </xf>
    <xf numFmtId="0" fontId="40" fillId="22" borderId="11" xfId="0" applyFont="1" applyFill="1" applyBorder="1" applyAlignment="1" applyProtection="1">
      <alignment/>
      <protection hidden="1"/>
    </xf>
    <xf numFmtId="0" fontId="40" fillId="22" borderId="94" xfId="0" applyFont="1" applyFill="1" applyBorder="1" applyAlignment="1" applyProtection="1">
      <alignment/>
      <protection hidden="1"/>
    </xf>
    <xf numFmtId="0" fontId="40" fillId="22" borderId="106" xfId="0" applyFont="1" applyFill="1" applyBorder="1" applyAlignment="1" applyProtection="1">
      <alignment/>
      <protection hidden="1"/>
    </xf>
    <xf numFmtId="0" fontId="40" fillId="22" borderId="115" xfId="0" applyFont="1" applyFill="1" applyBorder="1" applyAlignment="1" applyProtection="1" quotePrefix="1">
      <alignment/>
      <protection hidden="1"/>
    </xf>
    <xf numFmtId="0" fontId="49" fillId="26" borderId="0" xfId="0" applyFont="1" applyFill="1" applyBorder="1" applyAlignment="1" applyProtection="1">
      <alignment/>
      <protection hidden="1"/>
    </xf>
    <xf numFmtId="0" fontId="40" fillId="22" borderId="113" xfId="0" applyFont="1" applyFill="1" applyBorder="1" applyAlignment="1" applyProtection="1" quotePrefix="1">
      <alignment/>
      <protection hidden="1"/>
    </xf>
    <xf numFmtId="0" fontId="40" fillId="22" borderId="108" xfId="0" applyFont="1" applyFill="1" applyBorder="1" applyAlignment="1" applyProtection="1" quotePrefix="1">
      <alignment/>
      <protection hidden="1"/>
    </xf>
    <xf numFmtId="0" fontId="40" fillId="22" borderId="12" xfId="0" applyFont="1" applyFill="1" applyBorder="1" applyAlignment="1" applyProtection="1">
      <alignment/>
      <protection hidden="1"/>
    </xf>
    <xf numFmtId="0" fontId="6" fillId="22" borderId="110" xfId="0" applyFont="1" applyFill="1" applyBorder="1" applyAlignment="1" applyProtection="1">
      <alignment/>
      <protection hidden="1"/>
    </xf>
    <xf numFmtId="0" fontId="46" fillId="26" borderId="0" xfId="0" applyNumberFormat="1" applyFont="1" applyFill="1" applyBorder="1" applyAlignment="1" applyProtection="1" quotePrefix="1">
      <alignment horizontal="left" vertical="center"/>
      <protection hidden="1"/>
    </xf>
    <xf numFmtId="0" fontId="41" fillId="26" borderId="0" xfId="0" applyNumberFormat="1" applyFont="1" applyFill="1" applyBorder="1" applyAlignment="1" applyProtection="1">
      <alignment horizontal="left" vertical="center"/>
      <protection hidden="1"/>
    </xf>
    <xf numFmtId="0" fontId="3" fillId="26" borderId="0" xfId="0" applyNumberFormat="1" applyFont="1" applyFill="1" applyBorder="1" applyAlignment="1" applyProtection="1">
      <alignment horizontal="left" vertical="center"/>
      <protection hidden="1"/>
    </xf>
    <xf numFmtId="178" fontId="46" fillId="0" borderId="0" xfId="0" applyNumberFormat="1" applyFont="1" applyFill="1" applyBorder="1" applyAlignment="1" applyProtection="1">
      <alignment horizontal="center" vertical="center"/>
      <protection hidden="1"/>
    </xf>
    <xf numFmtId="180" fontId="6" fillId="26" borderId="0" xfId="0" applyNumberFormat="1" applyFont="1" applyFill="1" applyBorder="1" applyAlignment="1" applyProtection="1">
      <alignment horizontal="center" vertical="center"/>
      <protection hidden="1"/>
    </xf>
    <xf numFmtId="40" fontId="56" fillId="26" borderId="0" xfId="49" applyNumberFormat="1" applyFont="1" applyFill="1" applyBorder="1" applyAlignment="1" applyProtection="1">
      <alignment vertical="center"/>
      <protection hidden="1"/>
    </xf>
    <xf numFmtId="40" fontId="43" fillId="26" borderId="0" xfId="49" applyNumberFormat="1" applyFont="1" applyFill="1" applyBorder="1" applyAlignment="1" applyProtection="1">
      <alignment vertical="center"/>
      <protection hidden="1"/>
    </xf>
    <xf numFmtId="0" fontId="49" fillId="26" borderId="0" xfId="0" applyFont="1" applyFill="1" applyAlignment="1" applyProtection="1">
      <alignment vertical="center"/>
      <protection hidden="1"/>
    </xf>
    <xf numFmtId="0" fontId="46" fillId="22" borderId="93" xfId="0" applyNumberFormat="1" applyFont="1" applyFill="1" applyBorder="1" applyAlignment="1" applyProtection="1">
      <alignment horizontal="left" vertical="center"/>
      <protection hidden="1"/>
    </xf>
    <xf numFmtId="0" fontId="41" fillId="22" borderId="66" xfId="0" applyNumberFormat="1" applyFont="1" applyFill="1" applyBorder="1" applyAlignment="1" applyProtection="1">
      <alignment horizontal="left" vertical="center"/>
      <protection hidden="1"/>
    </xf>
    <xf numFmtId="0" fontId="3" fillId="22" borderId="66" xfId="0" applyNumberFormat="1" applyFont="1" applyFill="1" applyBorder="1" applyAlignment="1" applyProtection="1">
      <alignment horizontal="left" vertical="center"/>
      <protection hidden="1"/>
    </xf>
    <xf numFmtId="0" fontId="49" fillId="22" borderId="66" xfId="0" applyFont="1" applyFill="1" applyBorder="1" applyAlignment="1" applyProtection="1">
      <alignment/>
      <protection hidden="1"/>
    </xf>
    <xf numFmtId="0" fontId="49" fillId="22" borderId="30" xfId="0" applyFont="1" applyFill="1" applyBorder="1" applyAlignment="1" applyProtection="1">
      <alignment vertical="center"/>
      <protection hidden="1"/>
    </xf>
    <xf numFmtId="0" fontId="46" fillId="22" borderId="94" xfId="0" applyNumberFormat="1" applyFont="1" applyFill="1" applyBorder="1" applyAlignment="1" applyProtection="1">
      <alignment horizontal="left" vertical="center"/>
      <protection hidden="1"/>
    </xf>
    <xf numFmtId="0" fontId="41" fillId="22" borderId="0" xfId="0" applyNumberFormat="1" applyFont="1" applyFill="1" applyBorder="1" applyAlignment="1" applyProtection="1">
      <alignment horizontal="left" vertical="center"/>
      <protection hidden="1"/>
    </xf>
    <xf numFmtId="0" fontId="49" fillId="22" borderId="0" xfId="0" applyFont="1" applyFill="1" applyBorder="1" applyAlignment="1" applyProtection="1">
      <alignment/>
      <protection hidden="1"/>
    </xf>
    <xf numFmtId="0" fontId="49" fillId="22" borderId="31" xfId="0" applyFont="1" applyFill="1" applyBorder="1" applyAlignment="1" applyProtection="1">
      <alignment vertical="center"/>
      <protection hidden="1"/>
    </xf>
    <xf numFmtId="0" fontId="46" fillId="22" borderId="97" xfId="0" applyNumberFormat="1" applyFont="1" applyFill="1" applyBorder="1" applyAlignment="1" applyProtection="1">
      <alignment horizontal="left" vertical="center"/>
      <protection hidden="1"/>
    </xf>
    <xf numFmtId="0" fontId="46" fillId="22" borderId="98" xfId="0" applyNumberFormat="1" applyFont="1" applyFill="1" applyBorder="1" applyAlignment="1" applyProtection="1">
      <alignment horizontal="left" vertical="center"/>
      <protection hidden="1"/>
    </xf>
    <xf numFmtId="0" fontId="3" fillId="26" borderId="0" xfId="0" applyFont="1" applyFill="1" applyAlignment="1" applyProtection="1">
      <alignment vertical="center"/>
      <protection hidden="1"/>
    </xf>
    <xf numFmtId="0" fontId="3" fillId="22" borderId="93" xfId="0" applyNumberFormat="1" applyFont="1" applyFill="1" applyBorder="1" applyAlignment="1" applyProtection="1">
      <alignment horizontal="left" vertical="center"/>
      <protection hidden="1"/>
    </xf>
    <xf numFmtId="0" fontId="46" fillId="22" borderId="108" xfId="0" applyNumberFormat="1" applyFont="1" applyFill="1" applyBorder="1" applyAlignment="1" applyProtection="1">
      <alignment horizontal="left" vertical="center"/>
      <protection hidden="1"/>
    </xf>
    <xf numFmtId="0" fontId="46" fillId="22" borderId="171" xfId="0" applyNumberFormat="1" applyFont="1" applyFill="1" applyBorder="1" applyAlignment="1" applyProtection="1" quotePrefix="1">
      <alignment horizontal="left" vertical="center"/>
      <protection hidden="1"/>
    </xf>
    <xf numFmtId="0" fontId="58" fillId="22" borderId="172" xfId="0" applyNumberFormat="1" applyFont="1" applyFill="1" applyBorder="1" applyAlignment="1" applyProtection="1">
      <alignment horizontal="left" vertical="center"/>
      <protection hidden="1"/>
    </xf>
    <xf numFmtId="0" fontId="6" fillId="22" borderId="172" xfId="0" applyNumberFormat="1" applyFont="1" applyFill="1" applyBorder="1" applyAlignment="1" applyProtection="1">
      <alignment horizontal="left" vertical="center"/>
      <protection hidden="1"/>
    </xf>
    <xf numFmtId="0" fontId="6" fillId="22" borderId="172" xfId="0" applyFont="1" applyFill="1" applyBorder="1" applyAlignment="1" applyProtection="1">
      <alignment/>
      <protection hidden="1"/>
    </xf>
    <xf numFmtId="178" fontId="74" fillId="22" borderId="172" xfId="0" applyNumberFormat="1" applyFont="1" applyFill="1" applyBorder="1" applyAlignment="1" applyProtection="1">
      <alignment vertical="center"/>
      <protection hidden="1"/>
    </xf>
    <xf numFmtId="0" fontId="46" fillId="22" borderId="164" xfId="0" applyNumberFormat="1" applyFont="1" applyFill="1" applyBorder="1" applyAlignment="1" applyProtection="1" quotePrefix="1">
      <alignment horizontal="left" vertical="center"/>
      <protection hidden="1"/>
    </xf>
    <xf numFmtId="0" fontId="58" fillId="22" borderId="173" xfId="0" applyNumberFormat="1" applyFont="1" applyFill="1" applyBorder="1" applyAlignment="1" applyProtection="1">
      <alignment horizontal="left" vertical="center"/>
      <protection hidden="1"/>
    </xf>
    <xf numFmtId="0" fontId="6" fillId="22" borderId="173" xfId="0" applyNumberFormat="1" applyFont="1" applyFill="1" applyBorder="1" applyAlignment="1" applyProtection="1">
      <alignment horizontal="left" vertical="center"/>
      <protection hidden="1"/>
    </xf>
    <xf numFmtId="0" fontId="6" fillId="22" borderId="173" xfId="0" applyFont="1" applyFill="1" applyBorder="1" applyAlignment="1" applyProtection="1">
      <alignment/>
      <protection hidden="1"/>
    </xf>
    <xf numFmtId="178" fontId="74" fillId="22" borderId="173" xfId="0" applyNumberFormat="1" applyFont="1" applyFill="1" applyBorder="1" applyAlignment="1" applyProtection="1">
      <alignment vertical="center"/>
      <protection hidden="1"/>
    </xf>
    <xf numFmtId="0" fontId="46" fillId="22" borderId="167" xfId="0" applyNumberFormat="1" applyFont="1" applyFill="1" applyBorder="1" applyAlignment="1" applyProtection="1" quotePrefix="1">
      <alignment horizontal="left" vertical="center"/>
      <protection hidden="1"/>
    </xf>
    <xf numFmtId="0" fontId="58" fillId="22" borderId="174" xfId="0" applyNumberFormat="1" applyFont="1" applyFill="1" applyBorder="1" applyAlignment="1" applyProtection="1">
      <alignment horizontal="left" vertical="center"/>
      <protection hidden="1"/>
    </xf>
    <xf numFmtId="0" fontId="6" fillId="22" borderId="174" xfId="0" applyNumberFormat="1" applyFont="1" applyFill="1" applyBorder="1" applyAlignment="1" applyProtection="1">
      <alignment horizontal="left" vertical="center"/>
      <protection hidden="1"/>
    </xf>
    <xf numFmtId="0" fontId="6" fillId="22" borderId="174" xfId="0" applyFont="1" applyFill="1" applyBorder="1" applyAlignment="1" applyProtection="1">
      <alignment/>
      <protection hidden="1"/>
    </xf>
    <xf numFmtId="178" fontId="74" fillId="22" borderId="174" xfId="0" applyNumberFormat="1" applyFont="1" applyFill="1" applyBorder="1" applyAlignment="1" applyProtection="1">
      <alignment vertical="center"/>
      <protection hidden="1"/>
    </xf>
    <xf numFmtId="0" fontId="3" fillId="22" borderId="97" xfId="0" applyNumberFormat="1" applyFont="1" applyFill="1" applyBorder="1" applyAlignment="1" applyProtection="1">
      <alignment horizontal="left" vertical="center"/>
      <protection hidden="1"/>
    </xf>
    <xf numFmtId="0" fontId="3" fillId="22" borderId="98" xfId="0" applyNumberFormat="1" applyFont="1" applyFill="1" applyBorder="1" applyAlignment="1" applyProtection="1">
      <alignment horizontal="left" vertical="center"/>
      <protection hidden="1"/>
    </xf>
    <xf numFmtId="0" fontId="40" fillId="26" borderId="0" xfId="0" applyFont="1" applyFill="1" applyAlignment="1" applyProtection="1">
      <alignment vertical="center"/>
      <protection hidden="1"/>
    </xf>
    <xf numFmtId="178" fontId="6" fillId="26" borderId="0" xfId="0" applyNumberFormat="1" applyFont="1" applyFill="1" applyAlignment="1" applyProtection="1">
      <alignment vertical="center"/>
      <protection hidden="1"/>
    </xf>
    <xf numFmtId="180" fontId="6" fillId="26" borderId="0" xfId="0" applyNumberFormat="1" applyFont="1" applyFill="1" applyAlignment="1" applyProtection="1">
      <alignment/>
      <protection hidden="1"/>
    </xf>
    <xf numFmtId="178" fontId="6" fillId="26" borderId="0" xfId="0" applyNumberFormat="1" applyFont="1" applyFill="1" applyAlignment="1" applyProtection="1">
      <alignment/>
      <protection hidden="1"/>
    </xf>
    <xf numFmtId="0" fontId="93" fillId="22" borderId="93" xfId="0" applyNumberFormat="1" applyFont="1" applyFill="1" applyBorder="1" applyAlignment="1" applyProtection="1">
      <alignment horizontal="left" vertical="center"/>
      <protection hidden="1"/>
    </xf>
    <xf numFmtId="0" fontId="49" fillId="0" borderId="95" xfId="0" applyFont="1" applyBorder="1" applyAlignment="1" applyProtection="1">
      <alignment/>
      <protection hidden="1"/>
    </xf>
    <xf numFmtId="182" fontId="89" fillId="0" borderId="57" xfId="64" applyNumberFormat="1" applyFont="1" applyBorder="1" applyAlignment="1">
      <alignment vertical="center"/>
      <protection/>
    </xf>
    <xf numFmtId="49" fontId="3" fillId="0" borderId="75" xfId="64" applyNumberFormat="1" applyFont="1" applyBorder="1" applyAlignment="1">
      <alignment horizontal="center" vertical="center"/>
      <protection/>
    </xf>
    <xf numFmtId="183" fontId="3" fillId="24" borderId="137" xfId="64" applyNumberFormat="1" applyFont="1" applyFill="1" applyBorder="1" applyAlignment="1" applyProtection="1">
      <alignment horizontal="center" vertical="center"/>
      <protection locked="0"/>
    </xf>
    <xf numFmtId="0" fontId="94" fillId="0" borderId="0" xfId="64" applyFont="1" applyAlignment="1">
      <alignment vertical="center"/>
      <protection/>
    </xf>
    <xf numFmtId="0" fontId="56" fillId="0" borderId="136" xfId="64" applyFont="1" applyBorder="1" applyAlignment="1">
      <alignment horizontal="center" vertical="center"/>
      <protection/>
    </xf>
    <xf numFmtId="49" fontId="3" fillId="24" borderId="137" xfId="64" applyNumberFormat="1" applyFont="1" applyFill="1" applyBorder="1" applyAlignment="1" applyProtection="1">
      <alignment vertical="center" wrapText="1"/>
      <protection locked="0"/>
    </xf>
    <xf numFmtId="0" fontId="56" fillId="0" borderId="0" xfId="64" applyFont="1" applyAlignment="1">
      <alignment vertical="center"/>
      <protection/>
    </xf>
    <xf numFmtId="184" fontId="3" fillId="24" borderId="140" xfId="64" applyNumberFormat="1" applyFont="1" applyFill="1" applyBorder="1" applyAlignment="1" applyProtection="1">
      <alignment horizontal="right" vertical="center"/>
      <protection locked="0"/>
    </xf>
    <xf numFmtId="184" fontId="3" fillId="0" borderId="140" xfId="64" applyNumberFormat="1" applyFont="1" applyBorder="1" applyAlignment="1">
      <alignment horizontal="right" vertical="center"/>
      <protection/>
    </xf>
    <xf numFmtId="184" fontId="3" fillId="0" borderId="144" xfId="64" applyNumberFormat="1" applyFont="1" applyBorder="1" applyAlignment="1">
      <alignment horizontal="right" vertical="center"/>
      <protection/>
    </xf>
    <xf numFmtId="0" fontId="56" fillId="0" borderId="137" xfId="64" applyFont="1" applyBorder="1" applyAlignment="1">
      <alignment horizontal="center" vertical="center"/>
      <protection/>
    </xf>
    <xf numFmtId="0" fontId="56" fillId="0" borderId="139" xfId="64" applyFont="1" applyBorder="1" applyAlignment="1">
      <alignment horizontal="center" vertical="center"/>
      <protection/>
    </xf>
    <xf numFmtId="182" fontId="3" fillId="0" borderId="94" xfId="0" applyNumberFormat="1" applyFont="1" applyFill="1" applyBorder="1" applyAlignment="1" applyProtection="1">
      <alignment horizontal="left" vertical="top" wrapText="1"/>
      <protection hidden="1"/>
    </xf>
    <xf numFmtId="182" fontId="49" fillId="0" borderId="0" xfId="0" applyNumberFormat="1" applyFont="1" applyAlignment="1" applyProtection="1">
      <alignment/>
      <protection hidden="1"/>
    </xf>
    <xf numFmtId="182" fontId="3" fillId="0" borderId="99" xfId="0" applyNumberFormat="1" applyFont="1" applyFill="1" applyBorder="1" applyAlignment="1" applyProtection="1">
      <alignment horizontal="left" vertical="top" wrapText="1"/>
      <protection hidden="1"/>
    </xf>
    <xf numFmtId="182" fontId="3" fillId="0" borderId="115" xfId="0" applyNumberFormat="1" applyFont="1" applyFill="1" applyBorder="1" applyAlignment="1" applyProtection="1">
      <alignment horizontal="left" vertical="top" wrapText="1"/>
      <protection hidden="1"/>
    </xf>
    <xf numFmtId="182" fontId="3" fillId="0" borderId="113" xfId="0" applyNumberFormat="1" applyFont="1" applyFill="1" applyBorder="1" applyAlignment="1" applyProtection="1">
      <alignment horizontal="left" vertical="top" wrapText="1"/>
      <protection hidden="1"/>
    </xf>
    <xf numFmtId="182" fontId="49" fillId="0" borderId="63" xfId="0" applyNumberFormat="1" applyFont="1" applyBorder="1" applyAlignment="1" applyProtection="1">
      <alignment horizontal="left" vertical="top" wrapText="1"/>
      <protection hidden="1"/>
    </xf>
    <xf numFmtId="182" fontId="49" fillId="0" borderId="0" xfId="0" applyNumberFormat="1" applyFont="1" applyBorder="1" applyAlignment="1" applyProtection="1">
      <alignment horizontal="left" vertical="top" wrapText="1"/>
      <protection hidden="1"/>
    </xf>
    <xf numFmtId="182" fontId="3" fillId="27" borderId="94" xfId="0" applyNumberFormat="1" applyFont="1" applyFill="1" applyBorder="1" applyAlignment="1" applyProtection="1">
      <alignment horizontal="left" vertical="top" wrapText="1"/>
      <protection locked="0"/>
    </xf>
    <xf numFmtId="182" fontId="3" fillId="27" borderId="115" xfId="0" applyNumberFormat="1" applyFont="1" applyFill="1" applyBorder="1" applyAlignment="1" applyProtection="1">
      <alignment horizontal="left" vertical="top" wrapText="1"/>
      <protection locked="0"/>
    </xf>
    <xf numFmtId="182" fontId="56" fillId="0" borderId="0" xfId="0" applyNumberFormat="1" applyFont="1" applyFill="1" applyAlignment="1" applyProtection="1">
      <alignment horizontal="left"/>
      <protection hidden="1"/>
    </xf>
    <xf numFmtId="182" fontId="43" fillId="0" borderId="0" xfId="0" applyNumberFormat="1" applyFont="1" applyFill="1" applyAlignment="1" applyProtection="1">
      <alignment horizontal="left"/>
      <protection hidden="1"/>
    </xf>
    <xf numFmtId="182" fontId="67" fillId="0" borderId="0" xfId="0" applyNumberFormat="1" applyFont="1" applyAlignment="1" applyProtection="1">
      <alignment/>
      <protection hidden="1"/>
    </xf>
    <xf numFmtId="182" fontId="72" fillId="29" borderId="98" xfId="0" applyNumberFormat="1" applyFont="1" applyFill="1" applyBorder="1" applyAlignment="1" applyProtection="1">
      <alignment horizontal="left" vertical="center"/>
      <protection hidden="1"/>
    </xf>
    <xf numFmtId="182" fontId="56" fillId="29" borderId="98" xfId="0" applyNumberFormat="1" applyFont="1" applyFill="1" applyBorder="1" applyAlignment="1" applyProtection="1">
      <alignment horizontal="left" vertical="center"/>
      <protection hidden="1"/>
    </xf>
    <xf numFmtId="182" fontId="56" fillId="29" borderId="66" xfId="0" applyNumberFormat="1" applyFont="1" applyFill="1" applyBorder="1" applyAlignment="1" applyProtection="1">
      <alignment horizontal="left" vertical="center"/>
      <protection hidden="1"/>
    </xf>
    <xf numFmtId="182" fontId="40" fillId="22" borderId="93" xfId="0" applyNumberFormat="1" applyFont="1" applyFill="1" applyBorder="1" applyAlignment="1" applyProtection="1">
      <alignment horizontal="centerContinuous" vertical="center"/>
      <protection hidden="1"/>
    </xf>
    <xf numFmtId="182" fontId="40" fillId="22" borderId="66" xfId="0" applyNumberFormat="1" applyFont="1" applyFill="1" applyBorder="1" applyAlignment="1" applyProtection="1">
      <alignment horizontal="centerContinuous" vertical="center"/>
      <protection hidden="1"/>
    </xf>
    <xf numFmtId="182" fontId="40" fillId="22" borderId="99" xfId="0" applyNumberFormat="1" applyFont="1" applyFill="1" applyBorder="1" applyAlignment="1" applyProtection="1">
      <alignment horizontal="centerContinuous" vertical="top" wrapText="1"/>
      <protection hidden="1"/>
    </xf>
    <xf numFmtId="182" fontId="40" fillId="22" borderId="57" xfId="0" applyNumberFormat="1" applyFont="1" applyFill="1" applyBorder="1" applyAlignment="1" applyProtection="1">
      <alignment horizontal="centerContinuous" vertical="top"/>
      <protection hidden="1"/>
    </xf>
    <xf numFmtId="182" fontId="40" fillId="22" borderId="59" xfId="0" applyNumberFormat="1" applyFont="1" applyFill="1" applyBorder="1" applyAlignment="1" applyProtection="1">
      <alignment horizontal="centerContinuous" vertical="top"/>
      <protection hidden="1"/>
    </xf>
    <xf numFmtId="182" fontId="56" fillId="25" borderId="94" xfId="0" applyNumberFormat="1" applyFont="1" applyFill="1" applyBorder="1" applyAlignment="1" applyProtection="1">
      <alignment horizontal="left" vertical="center"/>
      <protection locked="0"/>
    </xf>
    <xf numFmtId="182" fontId="56" fillId="25" borderId="0" xfId="0" applyNumberFormat="1" applyFont="1" applyFill="1" applyBorder="1" applyAlignment="1" applyProtection="1">
      <alignment horizontal="left" vertical="center"/>
      <protection locked="0"/>
    </xf>
    <xf numFmtId="182" fontId="56" fillId="25" borderId="0" xfId="0" applyNumberFormat="1" applyFont="1" applyFill="1" applyBorder="1" applyAlignment="1" applyProtection="1">
      <alignment horizontal="left"/>
      <protection locked="0"/>
    </xf>
    <xf numFmtId="182" fontId="56" fillId="23" borderId="117" xfId="0" applyNumberFormat="1" applyFont="1" applyFill="1" applyBorder="1" applyAlignment="1" applyProtection="1">
      <alignment horizontal="left" vertical="center"/>
      <protection locked="0"/>
    </xf>
    <xf numFmtId="182" fontId="56" fillId="23" borderId="41" xfId="0" applyNumberFormat="1" applyFont="1" applyFill="1" applyBorder="1" applyAlignment="1" applyProtection="1">
      <alignment horizontal="left" vertical="center"/>
      <protection locked="0"/>
    </xf>
    <xf numFmtId="182" fontId="56" fillId="23" borderId="41" xfId="0" applyNumberFormat="1" applyFont="1" applyFill="1" applyBorder="1" applyAlignment="1" applyProtection="1">
      <alignment horizontal="left"/>
      <protection locked="0"/>
    </xf>
    <xf numFmtId="182" fontId="3" fillId="27" borderId="94" xfId="0" applyNumberFormat="1" applyFont="1" applyFill="1" applyBorder="1" applyAlignment="1" applyProtection="1">
      <alignment horizontal="left" vertical="center" wrapText="1"/>
      <protection locked="0"/>
    </xf>
    <xf numFmtId="182" fontId="3" fillId="27" borderId="0" xfId="0" applyNumberFormat="1" applyFont="1" applyFill="1" applyBorder="1" applyAlignment="1" applyProtection="1">
      <alignment horizontal="left" vertical="center" wrapText="1"/>
      <protection locked="0"/>
    </xf>
    <xf numFmtId="182" fontId="56" fillId="27" borderId="0" xfId="0" applyNumberFormat="1" applyFont="1" applyFill="1" applyBorder="1" applyAlignment="1" applyProtection="1">
      <alignment horizontal="left" wrapText="1"/>
      <protection locked="0"/>
    </xf>
    <xf numFmtId="182" fontId="3" fillId="27" borderId="113" xfId="0" applyNumberFormat="1" applyFont="1" applyFill="1" applyBorder="1" applyAlignment="1" applyProtection="1">
      <alignment horizontal="left" vertical="center" wrapText="1"/>
      <protection locked="0"/>
    </xf>
    <xf numFmtId="182" fontId="3" fillId="27" borderId="43" xfId="0" applyNumberFormat="1" applyFont="1" applyFill="1" applyBorder="1" applyAlignment="1" applyProtection="1">
      <alignment horizontal="left" vertical="center" wrapText="1"/>
      <protection locked="0"/>
    </xf>
    <xf numFmtId="182" fontId="56" fillId="27" borderId="43" xfId="0" applyNumberFormat="1" applyFont="1" applyFill="1" applyBorder="1" applyAlignment="1" applyProtection="1">
      <alignment horizontal="left" wrapText="1"/>
      <protection locked="0"/>
    </xf>
    <xf numFmtId="182" fontId="3" fillId="27" borderId="115" xfId="0" applyNumberFormat="1" applyFont="1" applyFill="1" applyBorder="1" applyAlignment="1" applyProtection="1">
      <alignment horizontal="left" vertical="center" wrapText="1"/>
      <protection locked="0"/>
    </xf>
    <xf numFmtId="182" fontId="3" fillId="27" borderId="63" xfId="0" applyNumberFormat="1" applyFont="1" applyFill="1" applyBorder="1" applyAlignment="1" applyProtection="1">
      <alignment horizontal="left" vertical="center" wrapText="1"/>
      <protection locked="0"/>
    </xf>
    <xf numFmtId="182" fontId="56" fillId="27" borderId="63" xfId="0" applyNumberFormat="1" applyFont="1" applyFill="1" applyBorder="1" applyAlignment="1" applyProtection="1">
      <alignment horizontal="left" wrapText="1"/>
      <protection locked="0"/>
    </xf>
    <xf numFmtId="182" fontId="56" fillId="23" borderId="112" xfId="0" applyNumberFormat="1" applyFont="1" applyFill="1" applyBorder="1" applyAlignment="1" applyProtection="1">
      <alignment horizontal="left" vertical="center"/>
      <protection locked="0"/>
    </xf>
    <xf numFmtId="182" fontId="56" fillId="23" borderId="53" xfId="0" applyNumberFormat="1" applyFont="1" applyFill="1" applyBorder="1" applyAlignment="1" applyProtection="1">
      <alignment horizontal="left" vertical="center"/>
      <protection locked="0"/>
    </xf>
    <xf numFmtId="182" fontId="56" fillId="23" borderId="53" xfId="0" applyNumberFormat="1" applyFont="1" applyFill="1" applyBorder="1" applyAlignment="1" applyProtection="1">
      <alignment horizontal="left"/>
      <protection locked="0"/>
    </xf>
    <xf numFmtId="182" fontId="3" fillId="27" borderId="99" xfId="0" applyNumberFormat="1" applyFont="1" applyFill="1" applyBorder="1" applyAlignment="1" applyProtection="1">
      <alignment horizontal="left" vertical="center" wrapText="1"/>
      <protection locked="0"/>
    </xf>
    <xf numFmtId="182" fontId="3" fillId="27" borderId="57" xfId="0" applyNumberFormat="1" applyFont="1" applyFill="1" applyBorder="1" applyAlignment="1" applyProtection="1">
      <alignment horizontal="left" vertical="center" wrapText="1"/>
      <protection locked="0"/>
    </xf>
    <xf numFmtId="182" fontId="56" fillId="27" borderId="57" xfId="0" applyNumberFormat="1" applyFont="1" applyFill="1" applyBorder="1" applyAlignment="1" applyProtection="1">
      <alignment horizontal="left" wrapText="1"/>
      <protection locked="0"/>
    </xf>
    <xf numFmtId="182" fontId="3" fillId="27" borderId="113" xfId="0" applyNumberFormat="1" applyFont="1" applyFill="1" applyBorder="1" applyAlignment="1" applyProtection="1">
      <alignment horizontal="left" vertical="top" wrapText="1"/>
      <protection locked="0"/>
    </xf>
    <xf numFmtId="182" fontId="56" fillId="27" borderId="94" xfId="0" applyNumberFormat="1" applyFont="1" applyFill="1" applyBorder="1" applyAlignment="1" applyProtection="1">
      <alignment horizontal="left" vertical="center"/>
      <protection locked="0"/>
    </xf>
    <xf numFmtId="182" fontId="56" fillId="27" borderId="0" xfId="0" applyNumberFormat="1" applyFont="1" applyFill="1" applyBorder="1" applyAlignment="1" applyProtection="1">
      <alignment horizontal="left" vertical="center"/>
      <protection locked="0"/>
    </xf>
    <xf numFmtId="182" fontId="56" fillId="27" borderId="0" xfId="0" applyNumberFormat="1" applyFont="1" applyFill="1" applyBorder="1" applyAlignment="1" applyProtection="1">
      <alignment horizontal="left"/>
      <protection locked="0"/>
    </xf>
    <xf numFmtId="182" fontId="56" fillId="25" borderId="93" xfId="0" applyNumberFormat="1" applyFont="1" applyFill="1" applyBorder="1" applyAlignment="1" applyProtection="1">
      <alignment horizontal="left" vertical="center"/>
      <protection locked="0"/>
    </xf>
    <xf numFmtId="182" fontId="56" fillId="25" borderId="66" xfId="0" applyNumberFormat="1" applyFont="1" applyFill="1" applyBorder="1" applyAlignment="1" applyProtection="1">
      <alignment horizontal="left" vertical="center"/>
      <protection locked="0"/>
    </xf>
    <xf numFmtId="182" fontId="56" fillId="25" borderId="66" xfId="0" applyNumberFormat="1" applyFont="1" applyFill="1" applyBorder="1" applyAlignment="1" applyProtection="1">
      <alignment horizontal="left"/>
      <protection locked="0"/>
    </xf>
    <xf numFmtId="182" fontId="3" fillId="27" borderId="122" xfId="0" applyNumberFormat="1" applyFont="1" applyFill="1" applyBorder="1" applyAlignment="1" applyProtection="1">
      <alignment horizontal="left" vertical="center" wrapText="1"/>
      <protection locked="0"/>
    </xf>
    <xf numFmtId="182" fontId="3" fillId="27" borderId="104" xfId="0" applyNumberFormat="1" applyFont="1" applyFill="1" applyBorder="1" applyAlignment="1" applyProtection="1">
      <alignment horizontal="left" vertical="center" wrapText="1"/>
      <protection locked="0"/>
    </xf>
    <xf numFmtId="182" fontId="56" fillId="27" borderId="175" xfId="0" applyNumberFormat="1" applyFont="1" applyFill="1" applyBorder="1" applyAlignment="1" applyProtection="1">
      <alignment horizontal="left" wrapText="1"/>
      <protection locked="0"/>
    </xf>
    <xf numFmtId="182" fontId="56" fillId="27" borderId="58" xfId="0" applyNumberFormat="1" applyFont="1" applyFill="1" applyBorder="1" applyAlignment="1" applyProtection="1">
      <alignment horizontal="left" wrapText="1"/>
      <protection locked="0"/>
    </xf>
    <xf numFmtId="182" fontId="56" fillId="26" borderId="0" xfId="0" applyNumberFormat="1" applyFont="1" applyFill="1" applyAlignment="1" applyProtection="1">
      <alignment horizontal="left"/>
      <protection hidden="1"/>
    </xf>
    <xf numFmtId="182" fontId="63" fillId="29" borderId="93" xfId="0" applyNumberFormat="1" applyFont="1" applyFill="1" applyBorder="1" applyAlignment="1" applyProtection="1">
      <alignment vertical="center"/>
      <protection hidden="1"/>
    </xf>
    <xf numFmtId="182" fontId="56" fillId="25" borderId="22" xfId="0" applyNumberFormat="1" applyFont="1" applyFill="1" applyBorder="1" applyAlignment="1" applyProtection="1">
      <alignment horizontal="left"/>
      <protection locked="0"/>
    </xf>
    <xf numFmtId="182" fontId="56" fillId="23" borderId="80" xfId="0" applyNumberFormat="1" applyFont="1" applyFill="1" applyBorder="1" applyAlignment="1" applyProtection="1">
      <alignment horizontal="left"/>
      <protection locked="0"/>
    </xf>
    <xf numFmtId="182" fontId="56" fillId="23" borderId="81" xfId="0" applyNumberFormat="1" applyFont="1" applyFill="1" applyBorder="1" applyAlignment="1" applyProtection="1">
      <alignment horizontal="center"/>
      <protection locked="0"/>
    </xf>
    <xf numFmtId="182" fontId="56" fillId="23" borderId="74" xfId="0" applyNumberFormat="1" applyFont="1" applyFill="1" applyBorder="1" applyAlignment="1" applyProtection="1">
      <alignment horizontal="center"/>
      <protection locked="0"/>
    </xf>
    <xf numFmtId="182" fontId="56" fillId="26" borderId="94" xfId="0" applyNumberFormat="1" applyFont="1" applyFill="1" applyBorder="1" applyAlignment="1" applyProtection="1">
      <alignment horizontal="left" vertical="center"/>
      <protection locked="0"/>
    </xf>
    <xf numFmtId="182" fontId="56" fillId="26" borderId="0" xfId="0" applyNumberFormat="1" applyFont="1" applyFill="1" applyBorder="1" applyAlignment="1" applyProtection="1">
      <alignment horizontal="left" vertical="center"/>
      <protection locked="0"/>
    </xf>
    <xf numFmtId="182" fontId="56" fillId="26" borderId="0" xfId="0" applyNumberFormat="1" applyFont="1" applyFill="1" applyBorder="1" applyAlignment="1" applyProtection="1">
      <alignment horizontal="left"/>
      <protection locked="0"/>
    </xf>
    <xf numFmtId="182" fontId="56" fillId="25" borderId="74" xfId="0" applyNumberFormat="1" applyFont="1" applyFill="1" applyBorder="1" applyAlignment="1" applyProtection="1">
      <alignment horizontal="center"/>
      <protection locked="0"/>
    </xf>
    <xf numFmtId="182" fontId="56" fillId="23" borderId="150" xfId="0" applyNumberFormat="1" applyFont="1" applyFill="1" applyBorder="1" applyAlignment="1" applyProtection="1">
      <alignment horizontal="center"/>
      <protection locked="0"/>
    </xf>
    <xf numFmtId="182" fontId="56" fillId="23" borderId="77" xfId="0" applyNumberFormat="1" applyFont="1" applyFill="1" applyBorder="1" applyAlignment="1" applyProtection="1">
      <alignment horizontal="center"/>
      <protection locked="0"/>
    </xf>
    <xf numFmtId="182" fontId="56" fillId="26" borderId="0" xfId="0" applyNumberFormat="1" applyFont="1" applyFill="1" applyBorder="1" applyAlignment="1" applyProtection="1">
      <alignment horizontal="left" vertical="center"/>
      <protection hidden="1"/>
    </xf>
    <xf numFmtId="182" fontId="87" fillId="26" borderId="0" xfId="0" applyNumberFormat="1" applyFont="1" applyFill="1" applyAlignment="1" applyProtection="1">
      <alignment horizontal="left"/>
      <protection hidden="1"/>
    </xf>
    <xf numFmtId="182" fontId="40" fillId="22" borderId="94" xfId="0" applyNumberFormat="1" applyFont="1" applyFill="1" applyBorder="1" applyAlignment="1" applyProtection="1">
      <alignment horizontal="centerContinuous" vertical="center"/>
      <protection hidden="1"/>
    </xf>
    <xf numFmtId="182" fontId="40" fillId="22" borderId="0" xfId="0" applyNumberFormat="1" applyFont="1" applyFill="1" applyBorder="1" applyAlignment="1" applyProtection="1">
      <alignment horizontal="centerContinuous" vertical="center"/>
      <protection hidden="1"/>
    </xf>
    <xf numFmtId="182" fontId="56" fillId="25" borderId="94" xfId="0" applyNumberFormat="1" applyFont="1" applyFill="1" applyBorder="1" applyAlignment="1" applyProtection="1">
      <alignment horizontal="left" vertical="center"/>
      <protection hidden="1"/>
    </xf>
    <xf numFmtId="182" fontId="56" fillId="25" borderId="0" xfId="0" applyNumberFormat="1" applyFont="1" applyFill="1" applyBorder="1" applyAlignment="1" applyProtection="1">
      <alignment horizontal="left" vertical="center"/>
      <protection hidden="1"/>
    </xf>
    <xf numFmtId="182" fontId="56" fillId="25" borderId="0" xfId="0" applyNumberFormat="1" applyFont="1" applyFill="1" applyBorder="1" applyAlignment="1" applyProtection="1">
      <alignment horizontal="left"/>
      <protection hidden="1"/>
    </xf>
    <xf numFmtId="182" fontId="43" fillId="25" borderId="17" xfId="0" applyNumberFormat="1" applyFont="1" applyFill="1" applyBorder="1" applyAlignment="1" applyProtection="1">
      <alignment horizontal="left"/>
      <protection hidden="1"/>
    </xf>
    <xf numFmtId="182" fontId="56" fillId="25" borderId="17" xfId="0" applyNumberFormat="1" applyFont="1" applyFill="1" applyBorder="1" applyAlignment="1" applyProtection="1">
      <alignment horizontal="left"/>
      <protection hidden="1"/>
    </xf>
    <xf numFmtId="182" fontId="56" fillId="23" borderId="30" xfId="0" applyNumberFormat="1" applyFont="1" applyFill="1" applyBorder="1" applyAlignment="1" applyProtection="1">
      <alignment horizontal="left" vertical="center"/>
      <protection hidden="1"/>
    </xf>
    <xf numFmtId="182" fontId="56" fillId="23" borderId="117" xfId="0" applyNumberFormat="1" applyFont="1" applyFill="1" applyBorder="1" applyAlignment="1" applyProtection="1">
      <alignment horizontal="left" vertical="center"/>
      <protection hidden="1"/>
    </xf>
    <xf numFmtId="182" fontId="56" fillId="23" borderId="41" xfId="0" applyNumberFormat="1" applyFont="1" applyFill="1" applyBorder="1" applyAlignment="1" applyProtection="1">
      <alignment horizontal="left" vertical="center"/>
      <protection hidden="1"/>
    </xf>
    <xf numFmtId="182" fontId="56" fillId="23" borderId="41" xfId="0" applyNumberFormat="1" applyFont="1" applyFill="1" applyBorder="1" applyAlignment="1" applyProtection="1">
      <alignment horizontal="left"/>
      <protection hidden="1"/>
    </xf>
    <xf numFmtId="182" fontId="56" fillId="23" borderId="103" xfId="0" applyNumberFormat="1" applyFont="1" applyFill="1" applyBorder="1" applyAlignment="1" applyProtection="1">
      <alignment horizontal="left" vertical="center"/>
      <protection hidden="1"/>
    </xf>
    <xf numFmtId="182" fontId="3" fillId="0" borderId="94" xfId="0" applyNumberFormat="1" applyFont="1" applyFill="1" applyBorder="1" applyAlignment="1" applyProtection="1">
      <alignment horizontal="left" vertical="center" wrapText="1"/>
      <protection hidden="1"/>
    </xf>
    <xf numFmtId="182" fontId="3" fillId="0" borderId="0" xfId="0" applyNumberFormat="1" applyFont="1" applyFill="1" applyBorder="1" applyAlignment="1" applyProtection="1">
      <alignment horizontal="left" vertical="center" wrapText="1"/>
      <protection hidden="1"/>
    </xf>
    <xf numFmtId="182" fontId="56" fillId="0" borderId="0" xfId="0" applyNumberFormat="1" applyFont="1" applyFill="1" applyBorder="1" applyAlignment="1" applyProtection="1">
      <alignment horizontal="left" wrapText="1"/>
      <protection hidden="1"/>
    </xf>
    <xf numFmtId="182" fontId="3" fillId="0" borderId="113" xfId="0" applyNumberFormat="1" applyFont="1" applyFill="1" applyBorder="1" applyAlignment="1" applyProtection="1">
      <alignment horizontal="left" vertical="center" wrapText="1"/>
      <protection hidden="1"/>
    </xf>
    <xf numFmtId="182" fontId="3" fillId="0" borderId="43" xfId="0" applyNumberFormat="1" applyFont="1" applyFill="1" applyBorder="1" applyAlignment="1" applyProtection="1">
      <alignment horizontal="left" vertical="center" wrapText="1"/>
      <protection hidden="1"/>
    </xf>
    <xf numFmtId="182" fontId="56" fillId="0" borderId="43" xfId="0" applyNumberFormat="1" applyFont="1" applyFill="1" applyBorder="1" applyAlignment="1" applyProtection="1">
      <alignment horizontal="left" wrapText="1"/>
      <protection hidden="1"/>
    </xf>
    <xf numFmtId="182" fontId="3" fillId="0" borderId="115" xfId="0" applyNumberFormat="1" applyFont="1" applyFill="1" applyBorder="1" applyAlignment="1" applyProtection="1">
      <alignment horizontal="left" vertical="center" wrapText="1"/>
      <protection hidden="1"/>
    </xf>
    <xf numFmtId="182" fontId="3" fillId="0" borderId="63" xfId="0" applyNumberFormat="1" applyFont="1" applyFill="1" applyBorder="1" applyAlignment="1" applyProtection="1">
      <alignment horizontal="left" vertical="center" wrapText="1"/>
      <protection hidden="1"/>
    </xf>
    <xf numFmtId="182" fontId="56" fillId="0" borderId="63" xfId="0" applyNumberFormat="1" applyFont="1" applyFill="1" applyBorder="1" applyAlignment="1" applyProtection="1">
      <alignment horizontal="left" wrapText="1"/>
      <protection hidden="1"/>
    </xf>
    <xf numFmtId="182" fontId="56" fillId="23" borderId="112" xfId="0" applyNumberFormat="1" applyFont="1" applyFill="1" applyBorder="1" applyAlignment="1" applyProtection="1">
      <alignment horizontal="left" vertical="center"/>
      <protection hidden="1"/>
    </xf>
    <xf numFmtId="182" fontId="56" fillId="23" borderId="53" xfId="0" applyNumberFormat="1" applyFont="1" applyFill="1" applyBorder="1" applyAlignment="1" applyProtection="1">
      <alignment horizontal="left" vertical="center"/>
      <protection hidden="1"/>
    </xf>
    <xf numFmtId="182" fontId="56" fillId="23" borderId="53" xfId="0" applyNumberFormat="1" applyFont="1" applyFill="1" applyBorder="1" applyAlignment="1" applyProtection="1">
      <alignment horizontal="left"/>
      <protection hidden="1"/>
    </xf>
    <xf numFmtId="182" fontId="56" fillId="23" borderId="170" xfId="0" applyNumberFormat="1" applyFont="1" applyFill="1" applyBorder="1" applyAlignment="1" applyProtection="1">
      <alignment horizontal="left" vertical="center"/>
      <protection hidden="1"/>
    </xf>
    <xf numFmtId="182" fontId="3" fillId="0" borderId="99" xfId="0" applyNumberFormat="1" applyFont="1" applyFill="1" applyBorder="1" applyAlignment="1" applyProtection="1">
      <alignment horizontal="left" vertical="center" wrapText="1"/>
      <protection hidden="1"/>
    </xf>
    <xf numFmtId="182" fontId="3" fillId="0" borderId="57" xfId="0" applyNumberFormat="1" applyFont="1" applyFill="1" applyBorder="1" applyAlignment="1" applyProtection="1">
      <alignment horizontal="left" vertical="center" wrapText="1"/>
      <protection hidden="1"/>
    </xf>
    <xf numFmtId="182" fontId="56" fillId="0" borderId="57" xfId="0" applyNumberFormat="1" applyFont="1" applyFill="1" applyBorder="1" applyAlignment="1" applyProtection="1">
      <alignment horizontal="left" wrapText="1"/>
      <protection hidden="1"/>
    </xf>
    <xf numFmtId="182" fontId="3" fillId="24" borderId="176" xfId="0" applyNumberFormat="1" applyFont="1" applyFill="1" applyBorder="1" applyAlignment="1" applyProtection="1">
      <alignment horizontal="left" vertical="top" wrapText="1"/>
      <protection locked="0"/>
    </xf>
    <xf numFmtId="182" fontId="56" fillId="0" borderId="94" xfId="0" applyNumberFormat="1" applyFont="1" applyFill="1" applyBorder="1" applyAlignment="1" applyProtection="1">
      <alignment horizontal="left" vertical="center"/>
      <protection hidden="1"/>
    </xf>
    <xf numFmtId="182" fontId="56" fillId="0" borderId="0" xfId="0" applyNumberFormat="1" applyFont="1" applyFill="1" applyBorder="1" applyAlignment="1" applyProtection="1">
      <alignment horizontal="left" vertical="center"/>
      <protection hidden="1"/>
    </xf>
    <xf numFmtId="182" fontId="56" fillId="0" borderId="0" xfId="0" applyNumberFormat="1" applyFont="1" applyFill="1" applyBorder="1" applyAlignment="1" applyProtection="1">
      <alignment horizontal="left"/>
      <protection hidden="1"/>
    </xf>
    <xf numFmtId="182" fontId="56" fillId="25" borderId="93" xfId="0" applyNumberFormat="1" applyFont="1" applyFill="1" applyBorder="1" applyAlignment="1" applyProtection="1">
      <alignment horizontal="left" vertical="center"/>
      <protection hidden="1"/>
    </xf>
    <xf numFmtId="182" fontId="56" fillId="25" borderId="66" xfId="0" applyNumberFormat="1" applyFont="1" applyFill="1" applyBorder="1" applyAlignment="1" applyProtection="1">
      <alignment horizontal="left" vertical="center"/>
      <protection hidden="1"/>
    </xf>
    <xf numFmtId="182" fontId="56" fillId="25" borderId="66" xfId="0" applyNumberFormat="1" applyFont="1" applyFill="1" applyBorder="1" applyAlignment="1" applyProtection="1">
      <alignment horizontal="left"/>
      <protection hidden="1"/>
    </xf>
    <xf numFmtId="182" fontId="3" fillId="0" borderId="63" xfId="0" applyNumberFormat="1" applyFont="1" applyFill="1" applyBorder="1" applyAlignment="1" applyProtection="1">
      <alignment horizontal="left" vertical="top" wrapText="1"/>
      <protection hidden="1"/>
    </xf>
    <xf numFmtId="182" fontId="3" fillId="0" borderId="0" xfId="0" applyNumberFormat="1" applyFont="1" applyFill="1" applyBorder="1" applyAlignment="1" applyProtection="1">
      <alignment horizontal="left" vertical="top" wrapText="1"/>
      <protection hidden="1"/>
    </xf>
    <xf numFmtId="182" fontId="3" fillId="0" borderId="58" xfId="0" applyNumberFormat="1" applyFont="1" applyFill="1" applyBorder="1" applyAlignment="1" applyProtection="1">
      <alignment horizontal="left" vertical="top" wrapText="1"/>
      <protection hidden="1"/>
    </xf>
    <xf numFmtId="182" fontId="3" fillId="0" borderId="57" xfId="0" applyNumberFormat="1" applyFont="1" applyFill="1" applyBorder="1" applyAlignment="1" applyProtection="1">
      <alignment horizontal="left" vertical="top" wrapText="1"/>
      <protection hidden="1"/>
    </xf>
    <xf numFmtId="182" fontId="3" fillId="0" borderId="59" xfId="0" applyNumberFormat="1" applyFont="1" applyFill="1" applyBorder="1" applyAlignment="1" applyProtection="1">
      <alignment horizontal="left" vertical="top" wrapText="1"/>
      <protection hidden="1"/>
    </xf>
    <xf numFmtId="182" fontId="3" fillId="24" borderId="31" xfId="0" applyNumberFormat="1" applyFont="1" applyFill="1" applyBorder="1" applyAlignment="1" applyProtection="1">
      <alignment horizontal="left" vertical="top" wrapText="1"/>
      <protection locked="0"/>
    </xf>
    <xf numFmtId="182" fontId="3" fillId="24" borderId="76" xfId="0" applyNumberFormat="1" applyFont="1" applyFill="1" applyBorder="1" applyAlignment="1" applyProtection="1">
      <alignment horizontal="left" vertical="top" wrapText="1"/>
      <protection locked="0"/>
    </xf>
    <xf numFmtId="182" fontId="3" fillId="32" borderId="76" xfId="0" applyNumberFormat="1" applyFont="1" applyFill="1" applyBorder="1" applyAlignment="1" applyProtection="1">
      <alignment horizontal="left" vertical="top" wrapText="1"/>
      <protection hidden="1"/>
    </xf>
    <xf numFmtId="180" fontId="56" fillId="23" borderId="177" xfId="0" applyNumberFormat="1" applyFont="1" applyFill="1" applyBorder="1" applyAlignment="1" applyProtection="1">
      <alignment horizontal="center" vertical="center"/>
      <protection hidden="1"/>
    </xf>
    <xf numFmtId="180" fontId="56" fillId="23" borderId="18" xfId="0" applyNumberFormat="1" applyFont="1" applyFill="1" applyBorder="1" applyAlignment="1" applyProtection="1">
      <alignment horizontal="center" vertical="center"/>
      <protection hidden="1"/>
    </xf>
    <xf numFmtId="180" fontId="56" fillId="23" borderId="117" xfId="0" applyNumberFormat="1" applyFont="1" applyFill="1" applyBorder="1" applyAlignment="1" applyProtection="1">
      <alignment horizontal="center" vertical="center"/>
      <protection hidden="1"/>
    </xf>
    <xf numFmtId="180" fontId="56" fillId="23" borderId="34" xfId="0" applyNumberFormat="1" applyFont="1" applyFill="1" applyBorder="1" applyAlignment="1" applyProtection="1">
      <alignment horizontal="center" vertical="center"/>
      <protection hidden="1"/>
    </xf>
    <xf numFmtId="180" fontId="3" fillId="26" borderId="94" xfId="0" applyNumberFormat="1" applyFont="1" applyFill="1" applyBorder="1" applyAlignment="1" applyProtection="1">
      <alignment horizontal="center" vertical="center" wrapText="1"/>
      <protection hidden="1"/>
    </xf>
    <xf numFmtId="180" fontId="3" fillId="26" borderId="19" xfId="0" applyNumberFormat="1" applyFont="1" applyFill="1" applyBorder="1" applyAlignment="1" applyProtection="1">
      <alignment horizontal="center" vertical="center" wrapText="1"/>
      <protection hidden="1"/>
    </xf>
    <xf numFmtId="180" fontId="3" fillId="31" borderId="129" xfId="0" applyNumberFormat="1" applyFont="1" applyFill="1" applyBorder="1" applyAlignment="1" applyProtection="1">
      <alignment horizontal="center" vertical="center" wrapText="1"/>
      <protection locked="0"/>
    </xf>
    <xf numFmtId="180" fontId="3" fillId="24" borderId="129" xfId="0" applyNumberFormat="1" applyFont="1" applyFill="1" applyBorder="1" applyAlignment="1" applyProtection="1">
      <alignment horizontal="center" vertical="center" wrapText="1"/>
      <protection locked="0"/>
    </xf>
    <xf numFmtId="180" fontId="3" fillId="31" borderId="44" xfId="0" applyNumberFormat="1" applyFont="1" applyFill="1" applyBorder="1" applyAlignment="1" applyProtection="1">
      <alignment horizontal="center" vertical="center" wrapText="1"/>
      <protection locked="0"/>
    </xf>
    <xf numFmtId="180" fontId="3" fillId="31" borderId="69" xfId="0" applyNumberFormat="1" applyFont="1" applyFill="1" applyBorder="1" applyAlignment="1" applyProtection="1">
      <alignment horizontal="center" vertical="top" wrapText="1"/>
      <protection locked="0"/>
    </xf>
    <xf numFmtId="180" fontId="3" fillId="24" borderId="69" xfId="0" applyNumberFormat="1" applyFont="1" applyFill="1" applyBorder="1" applyAlignment="1" applyProtection="1">
      <alignment horizontal="center" vertical="top" wrapText="1"/>
      <protection locked="0"/>
    </xf>
    <xf numFmtId="180" fontId="3" fillId="31" borderId="19" xfId="0" applyNumberFormat="1" applyFont="1" applyFill="1" applyBorder="1" applyAlignment="1" applyProtection="1">
      <alignment horizontal="center" vertical="top" wrapText="1"/>
      <protection locked="0"/>
    </xf>
    <xf numFmtId="180" fontId="3" fillId="31" borderId="69" xfId="0" applyNumberFormat="1" applyFont="1" applyFill="1" applyBorder="1" applyAlignment="1" applyProtection="1">
      <alignment horizontal="center" vertical="center" wrapText="1"/>
      <protection locked="0"/>
    </xf>
    <xf numFmtId="180" fontId="3" fillId="24" borderId="69" xfId="0" applyNumberFormat="1" applyFont="1" applyFill="1" applyBorder="1" applyAlignment="1" applyProtection="1">
      <alignment horizontal="center" vertical="center" wrapText="1"/>
      <protection locked="0"/>
    </xf>
    <xf numFmtId="180" fontId="3" fillId="31" borderId="19" xfId="0" applyNumberFormat="1" applyFont="1" applyFill="1" applyBorder="1" applyAlignment="1" applyProtection="1">
      <alignment horizontal="center" vertical="center" wrapText="1"/>
      <protection locked="0"/>
    </xf>
    <xf numFmtId="180" fontId="3" fillId="26" borderId="120" xfId="0" applyNumberFormat="1" applyFont="1" applyFill="1" applyBorder="1" applyAlignment="1" applyProtection="1">
      <alignment horizontal="center" vertical="center" wrapText="1"/>
      <protection hidden="1"/>
    </xf>
    <xf numFmtId="180" fontId="3" fillId="26" borderId="35" xfId="0" applyNumberFormat="1" applyFont="1" applyFill="1" applyBorder="1" applyAlignment="1" applyProtection="1">
      <alignment horizontal="center" vertical="center" wrapText="1"/>
      <protection hidden="1"/>
    </xf>
    <xf numFmtId="180" fontId="17" fillId="31" borderId="69" xfId="0" applyNumberFormat="1" applyFont="1" applyFill="1" applyBorder="1" applyAlignment="1" applyProtection="1">
      <alignment horizontal="center" vertical="top" wrapText="1"/>
      <protection locked="0"/>
    </xf>
    <xf numFmtId="180" fontId="17" fillId="24" borderId="69" xfId="0" applyNumberFormat="1" applyFont="1" applyFill="1" applyBorder="1" applyAlignment="1" applyProtection="1">
      <alignment horizontal="center" vertical="top" wrapText="1"/>
      <protection locked="0"/>
    </xf>
    <xf numFmtId="180" fontId="17" fillId="31" borderId="19" xfId="0" applyNumberFormat="1" applyFont="1" applyFill="1" applyBorder="1" applyAlignment="1" applyProtection="1">
      <alignment horizontal="center" vertical="top" wrapText="1"/>
      <protection locked="0"/>
    </xf>
    <xf numFmtId="180" fontId="3" fillId="31" borderId="120" xfId="0" applyNumberFormat="1" applyFont="1" applyFill="1" applyBorder="1" applyAlignment="1" applyProtection="1">
      <alignment horizontal="center" vertical="center" wrapText="1"/>
      <protection hidden="1"/>
    </xf>
    <xf numFmtId="180" fontId="56" fillId="23" borderId="178" xfId="0" applyNumberFormat="1" applyFont="1" applyFill="1" applyBorder="1" applyAlignment="1" applyProtection="1">
      <alignment horizontal="center" vertical="center"/>
      <protection hidden="1"/>
    </xf>
    <xf numFmtId="180" fontId="56" fillId="23" borderId="36" xfId="0" applyNumberFormat="1" applyFont="1" applyFill="1" applyBorder="1" applyAlignment="1" applyProtection="1">
      <alignment horizontal="center" vertical="center"/>
      <protection hidden="1"/>
    </xf>
    <xf numFmtId="180" fontId="3" fillId="26" borderId="106" xfId="0" applyNumberFormat="1" applyFont="1" applyFill="1" applyBorder="1" applyAlignment="1" applyProtection="1">
      <alignment horizontal="center" vertical="center" wrapText="1"/>
      <protection hidden="1"/>
    </xf>
    <xf numFmtId="180" fontId="3" fillId="26" borderId="37" xfId="0" applyNumberFormat="1" applyFont="1" applyFill="1" applyBorder="1" applyAlignment="1" applyProtection="1">
      <alignment horizontal="center" vertical="center" wrapText="1"/>
      <protection hidden="1"/>
    </xf>
    <xf numFmtId="180" fontId="3" fillId="31" borderId="106" xfId="0" applyNumberFormat="1" applyFont="1" applyFill="1" applyBorder="1" applyAlignment="1" applyProtection="1">
      <alignment horizontal="center" vertical="top" wrapText="1"/>
      <protection locked="0"/>
    </xf>
    <xf numFmtId="180" fontId="3" fillId="31" borderId="37" xfId="0" applyNumberFormat="1" applyFont="1" applyFill="1" applyBorder="1" applyAlignment="1" applyProtection="1">
      <alignment horizontal="center" vertical="top" wrapText="1"/>
      <protection locked="0"/>
    </xf>
    <xf numFmtId="180" fontId="3" fillId="24" borderId="179" xfId="0" applyNumberFormat="1" applyFont="1" applyFill="1" applyBorder="1" applyAlignment="1" applyProtection="1">
      <alignment horizontal="center" vertical="top" wrapText="1"/>
      <protection locked="0"/>
    </xf>
    <xf numFmtId="180" fontId="3" fillId="24" borderId="120" xfId="0" applyNumberFormat="1" applyFont="1" applyFill="1" applyBorder="1" applyAlignment="1" applyProtection="1">
      <alignment horizontal="center" vertical="center" wrapText="1"/>
      <protection locked="0"/>
    </xf>
    <xf numFmtId="180" fontId="3" fillId="31" borderId="176" xfId="0" applyNumberFormat="1" applyFont="1" applyFill="1" applyBorder="1" applyAlignment="1" applyProtection="1">
      <alignment horizontal="center" vertical="top" wrapText="1"/>
      <protection locked="0"/>
    </xf>
    <xf numFmtId="180" fontId="56" fillId="0" borderId="69" xfId="0" applyNumberFormat="1" applyFont="1" applyFill="1" applyBorder="1" applyAlignment="1" applyProtection="1">
      <alignment horizontal="center" vertical="center"/>
      <protection hidden="1"/>
    </xf>
    <xf numFmtId="180" fontId="56" fillId="4" borderId="19" xfId="0" applyNumberFormat="1" applyFont="1" applyFill="1" applyBorder="1" applyAlignment="1" applyProtection="1">
      <alignment horizontal="center" vertical="center"/>
      <protection hidden="1"/>
    </xf>
    <xf numFmtId="180" fontId="56" fillId="23" borderId="180" xfId="0" applyNumberFormat="1" applyFont="1" applyFill="1" applyBorder="1" applyAlignment="1" applyProtection="1">
      <alignment horizontal="center" vertical="center"/>
      <protection hidden="1"/>
    </xf>
    <xf numFmtId="180" fontId="3" fillId="31" borderId="120" xfId="0" applyNumberFormat="1" applyFont="1" applyFill="1" applyBorder="1" applyAlignment="1" applyProtection="1">
      <alignment horizontal="center" vertical="center" wrapText="1"/>
      <protection locked="0"/>
    </xf>
    <xf numFmtId="180" fontId="3" fillId="0" borderId="69" xfId="0" applyNumberFormat="1" applyFont="1" applyFill="1" applyBorder="1" applyAlignment="1" applyProtection="1">
      <alignment horizontal="center" vertical="top" wrapText="1"/>
      <protection hidden="1"/>
    </xf>
    <xf numFmtId="180" fontId="3" fillId="4" borderId="69" xfId="0" applyNumberFormat="1" applyFont="1" applyFill="1" applyBorder="1" applyAlignment="1" applyProtection="1">
      <alignment horizontal="center" vertical="top" wrapText="1"/>
      <protection hidden="1"/>
    </xf>
    <xf numFmtId="180" fontId="3" fillId="4" borderId="19" xfId="0" applyNumberFormat="1" applyFont="1" applyFill="1" applyBorder="1" applyAlignment="1" applyProtection="1">
      <alignment horizontal="center" vertical="top" wrapText="1"/>
      <protection hidden="1"/>
    </xf>
    <xf numFmtId="180" fontId="3" fillId="24" borderId="120" xfId="0" applyNumberFormat="1" applyFont="1" applyFill="1" applyBorder="1" applyAlignment="1" applyProtection="1">
      <alignment horizontal="center" vertical="top" wrapText="1"/>
      <protection locked="0"/>
    </xf>
    <xf numFmtId="180" fontId="3" fillId="31" borderId="35" xfId="0" applyNumberFormat="1" applyFont="1" applyFill="1" applyBorder="1" applyAlignment="1" applyProtection="1">
      <alignment horizontal="center" vertical="top" wrapText="1"/>
      <protection locked="0"/>
    </xf>
    <xf numFmtId="180" fontId="3" fillId="0" borderId="69" xfId="0" applyNumberFormat="1" applyFont="1" applyFill="1" applyBorder="1" applyAlignment="1" applyProtection="1">
      <alignment horizontal="center" vertical="center" wrapText="1"/>
      <protection hidden="1"/>
    </xf>
    <xf numFmtId="180" fontId="3" fillId="4" borderId="69" xfId="0" applyNumberFormat="1" applyFont="1" applyFill="1" applyBorder="1" applyAlignment="1" applyProtection="1">
      <alignment horizontal="center" vertical="center" wrapText="1"/>
      <protection hidden="1"/>
    </xf>
    <xf numFmtId="180" fontId="3" fillId="4" borderId="19" xfId="0" applyNumberFormat="1" applyFont="1" applyFill="1" applyBorder="1" applyAlignment="1" applyProtection="1">
      <alignment horizontal="center" vertical="center" wrapText="1"/>
      <protection hidden="1"/>
    </xf>
    <xf numFmtId="180" fontId="3" fillId="26" borderId="179" xfId="0" applyNumberFormat="1" applyFont="1" applyFill="1" applyBorder="1" applyAlignment="1" applyProtection="1">
      <alignment horizontal="center" vertical="center" wrapText="1"/>
      <protection hidden="1"/>
    </xf>
    <xf numFmtId="180" fontId="3" fillId="31" borderId="120" xfId="0" applyNumberFormat="1" applyFont="1" applyFill="1" applyBorder="1" applyAlignment="1" applyProtection="1">
      <alignment horizontal="center" vertical="top" wrapText="1"/>
      <protection locked="0"/>
    </xf>
    <xf numFmtId="180" fontId="3" fillId="31" borderId="35" xfId="0" applyNumberFormat="1" applyFont="1" applyFill="1" applyBorder="1" applyAlignment="1" applyProtection="1">
      <alignment horizontal="center" vertical="center" wrapText="1"/>
      <protection locked="0"/>
    </xf>
    <xf numFmtId="180" fontId="3" fillId="26" borderId="120" xfId="0" applyNumberFormat="1" applyFont="1" applyFill="1" applyBorder="1" applyAlignment="1" applyProtection="1">
      <alignment horizontal="center" vertical="top" wrapText="1"/>
      <protection hidden="1"/>
    </xf>
    <xf numFmtId="180" fontId="3" fillId="26" borderId="35" xfId="0" applyNumberFormat="1" applyFont="1" applyFill="1" applyBorder="1" applyAlignment="1" applyProtection="1">
      <alignment horizontal="center" vertical="top" wrapText="1"/>
      <protection hidden="1"/>
    </xf>
    <xf numFmtId="180" fontId="3" fillId="24" borderId="106" xfId="0" applyNumberFormat="1" applyFont="1" applyFill="1" applyBorder="1" applyAlignment="1" applyProtection="1">
      <alignment horizontal="center" vertical="top" wrapText="1"/>
      <protection locked="0"/>
    </xf>
    <xf numFmtId="180" fontId="3" fillId="0" borderId="120" xfId="0" applyNumberFormat="1" applyFont="1" applyFill="1" applyBorder="1" applyAlignment="1" applyProtection="1">
      <alignment horizontal="center" vertical="center" wrapText="1"/>
      <protection hidden="1"/>
    </xf>
    <xf numFmtId="180" fontId="3" fillId="24" borderId="119" xfId="0" applyNumberFormat="1" applyFont="1" applyFill="1" applyBorder="1" applyAlignment="1" applyProtection="1">
      <alignment horizontal="center" vertical="top" wrapText="1"/>
      <protection locked="0"/>
    </xf>
    <xf numFmtId="180" fontId="3" fillId="31" borderId="20" xfId="0" applyNumberFormat="1" applyFont="1" applyFill="1" applyBorder="1" applyAlignment="1" applyProtection="1">
      <alignment horizontal="center" vertical="top" wrapText="1"/>
      <protection locked="0"/>
    </xf>
    <xf numFmtId="180" fontId="3" fillId="24" borderId="25" xfId="0" applyNumberFormat="1" applyFont="1" applyFill="1" applyBorder="1" applyAlignment="1" applyProtection="1">
      <alignment horizontal="center" vertical="top" wrapText="1"/>
      <protection locked="0"/>
    </xf>
    <xf numFmtId="180" fontId="3" fillId="24" borderId="25" xfId="0" applyNumberFormat="1" applyFont="1" applyFill="1" applyBorder="1" applyAlignment="1" applyProtection="1">
      <alignment horizontal="center" vertical="center" wrapText="1"/>
      <protection locked="0"/>
    </xf>
    <xf numFmtId="180" fontId="3" fillId="31" borderId="25" xfId="0" applyNumberFormat="1" applyFont="1" applyFill="1" applyBorder="1" applyAlignment="1" applyProtection="1">
      <alignment horizontal="center" vertical="top" wrapText="1"/>
      <protection locked="0"/>
    </xf>
    <xf numFmtId="180" fontId="11" fillId="32" borderId="25" xfId="0" applyNumberFormat="1" applyFont="1" applyFill="1" applyBorder="1" applyAlignment="1" applyProtection="1">
      <alignment horizontal="center" vertical="top" wrapText="1"/>
      <protection hidden="1"/>
    </xf>
    <xf numFmtId="180" fontId="11" fillId="32" borderId="123" xfId="0" applyNumberFormat="1" applyFont="1" applyFill="1" applyBorder="1" applyAlignment="1" applyProtection="1">
      <alignment horizontal="center" vertical="center" wrapText="1"/>
      <protection hidden="1"/>
    </xf>
    <xf numFmtId="178" fontId="38" fillId="22" borderId="98" xfId="0" applyNumberFormat="1" applyFont="1" applyFill="1" applyBorder="1" applyAlignment="1" applyProtection="1">
      <alignment horizontal="center" vertical="center"/>
      <protection hidden="1"/>
    </xf>
    <xf numFmtId="178" fontId="39" fillId="22" borderId="76" xfId="0" applyNumberFormat="1" applyFont="1" applyFill="1" applyBorder="1" applyAlignment="1" applyProtection="1">
      <alignment horizontal="centerContinuous" vertical="center"/>
      <protection hidden="1"/>
    </xf>
    <xf numFmtId="178" fontId="39" fillId="22" borderId="98" xfId="0" applyNumberFormat="1" applyFont="1" applyFill="1" applyBorder="1" applyAlignment="1" applyProtection="1">
      <alignment horizontal="center" vertical="center"/>
      <protection hidden="1"/>
    </xf>
    <xf numFmtId="178" fontId="41" fillId="22" borderId="30" xfId="0" applyNumberFormat="1" applyFont="1" applyFill="1" applyBorder="1" applyAlignment="1" applyProtection="1">
      <alignment horizontal="centerContinuous" vertical="center"/>
      <protection hidden="1"/>
    </xf>
    <xf numFmtId="178" fontId="41" fillId="22" borderId="66" xfId="0" applyNumberFormat="1" applyFont="1" applyFill="1" applyBorder="1" applyAlignment="1" applyProtection="1">
      <alignment horizontal="center" vertical="center"/>
      <protection hidden="1"/>
    </xf>
    <xf numFmtId="178" fontId="42" fillId="22" borderId="181" xfId="0" applyNumberFormat="1" applyFont="1" applyFill="1" applyBorder="1" applyAlignment="1" applyProtection="1">
      <alignment vertical="center"/>
      <protection hidden="1"/>
    </xf>
    <xf numFmtId="178" fontId="39" fillId="22" borderId="63" xfId="0" applyNumberFormat="1" applyFont="1" applyFill="1" applyBorder="1" applyAlignment="1" applyProtection="1">
      <alignment horizontal="center" vertical="center"/>
      <protection hidden="1"/>
    </xf>
    <xf numFmtId="178" fontId="41" fillId="22" borderId="76" xfId="0" applyNumberFormat="1" applyFont="1" applyFill="1" applyBorder="1" applyAlignment="1" applyProtection="1">
      <alignment horizontal="centerContinuous" vertical="center"/>
      <protection hidden="1"/>
    </xf>
    <xf numFmtId="178" fontId="41" fillId="22" borderId="98" xfId="0" applyNumberFormat="1" applyFont="1" applyFill="1" applyBorder="1" applyAlignment="1" applyProtection="1">
      <alignment horizontal="center" vertical="center"/>
      <protection hidden="1"/>
    </xf>
    <xf numFmtId="183" fontId="3" fillId="0" borderId="137" xfId="64" applyNumberFormat="1" applyFont="1" applyFill="1" applyBorder="1" applyAlignment="1">
      <alignment horizontal="center" vertical="center"/>
      <protection/>
    </xf>
    <xf numFmtId="0" fontId="49" fillId="22" borderId="0" xfId="62" applyNumberFormat="1" applyFont="1" applyFill="1" applyBorder="1" applyAlignment="1" applyProtection="1">
      <alignment horizontal="right" vertical="center"/>
      <protection/>
    </xf>
    <xf numFmtId="0" fontId="49" fillId="22" borderId="182" xfId="62" applyNumberFormat="1" applyFont="1" applyFill="1" applyBorder="1" applyAlignment="1" applyProtection="1">
      <alignment horizontal="right" vertical="center"/>
      <protection/>
    </xf>
    <xf numFmtId="0" fontId="49" fillId="0" borderId="120" xfId="61" applyFont="1" applyBorder="1" applyAlignment="1">
      <alignment vertical="center" shrinkToFit="1"/>
      <protection/>
    </xf>
    <xf numFmtId="0" fontId="49" fillId="0" borderId="119" xfId="61" applyFont="1" applyBorder="1" applyAlignment="1">
      <alignment vertical="center" shrinkToFit="1"/>
      <protection/>
    </xf>
    <xf numFmtId="0" fontId="49" fillId="0" borderId="123" xfId="61" applyFont="1" applyBorder="1" applyAlignment="1">
      <alignment vertical="center" shrinkToFit="1"/>
      <protection/>
    </xf>
    <xf numFmtId="0" fontId="40" fillId="22" borderId="113" xfId="0" applyFont="1" applyFill="1" applyBorder="1" applyAlignment="1" applyProtection="1">
      <alignment vertical="top"/>
      <protection hidden="1"/>
    </xf>
    <xf numFmtId="0" fontId="58" fillId="0" borderId="125" xfId="0" applyFont="1" applyBorder="1" applyAlignment="1">
      <alignment vertical="center" wrapText="1" shrinkToFit="1"/>
    </xf>
    <xf numFmtId="0" fontId="75" fillId="22" borderId="71" xfId="0" applyFont="1" applyFill="1" applyBorder="1" applyAlignment="1" applyProtection="1">
      <alignment vertical="center" wrapText="1"/>
      <protection hidden="1"/>
    </xf>
    <xf numFmtId="0" fontId="49" fillId="0" borderId="63" xfId="0" applyFont="1" applyBorder="1" applyAlignment="1">
      <alignment vertical="center" wrapText="1"/>
    </xf>
    <xf numFmtId="0" fontId="49" fillId="0" borderId="63" xfId="0" applyFont="1" applyBorder="1" applyAlignment="1">
      <alignment wrapText="1"/>
    </xf>
    <xf numFmtId="0" fontId="82" fillId="22" borderId="104" xfId="0" applyFont="1" applyFill="1" applyBorder="1" applyAlignment="1" applyProtection="1">
      <alignment horizontal="left" vertical="center" wrapText="1"/>
      <protection hidden="1"/>
    </xf>
    <xf numFmtId="0" fontId="49" fillId="0" borderId="104" xfId="0" applyFont="1" applyBorder="1" applyAlignment="1">
      <alignment vertical="center" wrapText="1"/>
    </xf>
    <xf numFmtId="0" fontId="0" fillId="0" borderId="110" xfId="0" applyBorder="1" applyAlignment="1">
      <alignment vertical="center" shrinkToFit="1"/>
    </xf>
    <xf numFmtId="0" fontId="75" fillId="22" borderId="63" xfId="0" applyNumberFormat="1" applyFont="1" applyFill="1" applyBorder="1" applyAlignment="1" applyProtection="1">
      <alignment horizontal="left" vertical="center" wrapText="1"/>
      <protection hidden="1"/>
    </xf>
    <xf numFmtId="0" fontId="58" fillId="22" borderId="71" xfId="0" applyFont="1" applyFill="1" applyBorder="1" applyAlignment="1" applyProtection="1">
      <alignment vertical="center"/>
      <protection hidden="1"/>
    </xf>
    <xf numFmtId="0" fontId="49" fillId="0" borderId="63" xfId="0" applyFont="1" applyBorder="1" applyAlignment="1">
      <alignment vertical="center"/>
    </xf>
    <xf numFmtId="0" fontId="49" fillId="0" borderId="63" xfId="0" applyFont="1" applyBorder="1" applyAlignment="1">
      <alignment vertical="center" shrinkToFit="1"/>
    </xf>
    <xf numFmtId="0" fontId="58" fillId="22" borderId="116" xfId="0" applyFont="1" applyFill="1" applyBorder="1" applyAlignment="1" applyProtection="1">
      <alignment vertical="center" shrinkToFit="1"/>
      <protection hidden="1"/>
    </xf>
    <xf numFmtId="0" fontId="10" fillId="0" borderId="0" xfId="64" applyFont="1" applyAlignment="1">
      <alignment vertical="center"/>
      <protection/>
    </xf>
    <xf numFmtId="0" fontId="7" fillId="0" borderId="0" xfId="64" applyFont="1" applyAlignment="1">
      <alignment horizontal="right" vertical="center"/>
      <protection/>
    </xf>
    <xf numFmtId="0" fontId="37" fillId="0" borderId="0" xfId="61" applyFont="1" applyFill="1" applyAlignment="1">
      <alignment vertical="center"/>
      <protection/>
    </xf>
    <xf numFmtId="0" fontId="6" fillId="0" borderId="71" xfId="0" applyFont="1" applyBorder="1" applyAlignment="1" applyProtection="1">
      <alignment/>
      <protection locked="0"/>
    </xf>
    <xf numFmtId="0" fontId="6" fillId="0" borderId="63" xfId="0" applyFont="1" applyBorder="1" applyAlignment="1" applyProtection="1">
      <alignment/>
      <protection locked="0"/>
    </xf>
    <xf numFmtId="0" fontId="6" fillId="0" borderId="183" xfId="0" applyFont="1" applyBorder="1" applyAlignment="1" applyProtection="1">
      <alignment/>
      <protection locked="0"/>
    </xf>
    <xf numFmtId="0" fontId="46" fillId="22" borderId="63" xfId="0" applyFont="1" applyFill="1" applyBorder="1" applyAlignment="1" applyProtection="1">
      <alignment horizontal="left" vertical="center" wrapText="1"/>
      <protection hidden="1"/>
    </xf>
    <xf numFmtId="0" fontId="0" fillId="0" borderId="63" xfId="0" applyBorder="1" applyAlignment="1">
      <alignment vertical="center"/>
    </xf>
    <xf numFmtId="0" fontId="6" fillId="22" borderId="63" xfId="0" applyNumberFormat="1" applyFont="1" applyFill="1" applyBorder="1" applyAlignment="1" applyProtection="1">
      <alignment horizontal="left" vertical="center" shrinkToFit="1"/>
      <protection hidden="1"/>
    </xf>
    <xf numFmtId="0" fontId="0" fillId="0" borderId="63" xfId="0" applyBorder="1" applyAlignment="1">
      <alignment shrinkToFit="1"/>
    </xf>
    <xf numFmtId="0" fontId="6" fillId="22" borderId="71" xfId="0" applyFont="1" applyFill="1" applyBorder="1" applyAlignment="1" applyProtection="1">
      <alignment vertical="center" shrinkToFit="1"/>
      <protection hidden="1"/>
    </xf>
    <xf numFmtId="0" fontId="0" fillId="0" borderId="63" xfId="0" applyBorder="1" applyAlignment="1">
      <alignment vertical="center" shrinkToFit="1"/>
    </xf>
    <xf numFmtId="0" fontId="46" fillId="22" borderId="63" xfId="0" applyNumberFormat="1" applyFont="1" applyFill="1" applyBorder="1" applyAlignment="1" applyProtection="1">
      <alignment horizontal="left" vertical="center" wrapText="1"/>
      <protection hidden="1"/>
    </xf>
    <xf numFmtId="0" fontId="0" fillId="0" borderId="63" xfId="0" applyBorder="1" applyAlignment="1">
      <alignment vertical="center" wrapText="1"/>
    </xf>
    <xf numFmtId="0" fontId="46" fillId="22" borderId="63" xfId="0" applyFont="1" applyFill="1" applyBorder="1" applyAlignment="1" applyProtection="1">
      <alignment horizontal="left" vertical="center" shrinkToFit="1"/>
      <protection hidden="1"/>
    </xf>
    <xf numFmtId="0" fontId="6" fillId="22" borderId="63" xfId="0" applyFont="1" applyFill="1" applyBorder="1" applyAlignment="1" applyProtection="1">
      <alignment vertical="center" shrinkToFit="1"/>
      <protection hidden="1"/>
    </xf>
    <xf numFmtId="0" fontId="75" fillId="22" borderId="71" xfId="0" applyFont="1" applyFill="1" applyBorder="1" applyAlignment="1" applyProtection="1">
      <alignment vertical="center" shrinkToFit="1"/>
      <protection hidden="1"/>
    </xf>
    <xf numFmtId="0" fontId="0" fillId="0" borderId="70" xfId="0" applyBorder="1" applyAlignment="1">
      <alignment vertical="center" shrinkToFit="1"/>
    </xf>
    <xf numFmtId="0" fontId="56" fillId="22" borderId="71" xfId="0" applyFont="1" applyFill="1" applyBorder="1" applyAlignment="1" applyProtection="1">
      <alignment vertical="center" shrinkToFit="1"/>
      <protection hidden="1"/>
    </xf>
    <xf numFmtId="0" fontId="79" fillId="22" borderId="71" xfId="0" applyFont="1" applyFill="1" applyBorder="1" applyAlignment="1" applyProtection="1">
      <alignment vertical="center" shrinkToFit="1"/>
      <protection hidden="1"/>
    </xf>
    <xf numFmtId="0" fontId="75" fillId="22" borderId="71" xfId="0" applyFont="1" applyFill="1" applyBorder="1" applyAlignment="1" applyProtection="1">
      <alignment horizontal="left" vertical="center" shrinkToFit="1"/>
      <protection hidden="1"/>
    </xf>
    <xf numFmtId="0" fontId="0" fillId="0" borderId="62" xfId="0" applyBorder="1" applyAlignment="1">
      <alignment vertical="center" shrinkToFit="1"/>
    </xf>
    <xf numFmtId="0" fontId="75" fillId="22" borderId="71" xfId="0" applyFont="1" applyFill="1" applyBorder="1" applyAlignment="1" applyProtection="1">
      <alignment horizontal="center" vertical="center" shrinkToFit="1"/>
      <protection hidden="1"/>
    </xf>
    <xf numFmtId="0" fontId="0" fillId="0" borderId="70" xfId="0" applyBorder="1" applyAlignment="1">
      <alignment horizontal="center" vertical="center" shrinkToFit="1"/>
    </xf>
    <xf numFmtId="0" fontId="58" fillId="22" borderId="71" xfId="0" applyFont="1" applyFill="1" applyBorder="1" applyAlignment="1" applyProtection="1">
      <alignment vertical="center" wrapText="1"/>
      <protection hidden="1"/>
    </xf>
    <xf numFmtId="0" fontId="0" fillId="0" borderId="70" xfId="0" applyBorder="1" applyAlignment="1">
      <alignment vertical="center"/>
    </xf>
    <xf numFmtId="0" fontId="4" fillId="29" borderId="98" xfId="0" applyFont="1" applyFill="1" applyBorder="1" applyAlignment="1" applyProtection="1">
      <alignment horizontal="center" vertical="center"/>
      <protection locked="0"/>
    </xf>
    <xf numFmtId="0" fontId="4" fillId="29" borderId="76" xfId="0" applyFont="1" applyFill="1" applyBorder="1" applyAlignment="1" applyProtection="1">
      <alignment horizontal="center" vertical="center"/>
      <protection locked="0"/>
    </xf>
    <xf numFmtId="0" fontId="6" fillId="0" borderId="50" xfId="0" applyFont="1" applyFill="1" applyBorder="1" applyAlignment="1" applyProtection="1">
      <alignment horizontal="left" vertical="center" shrinkToFit="1"/>
      <protection locked="0"/>
    </xf>
    <xf numFmtId="0" fontId="49" fillId="0" borderId="50" xfId="0" applyFont="1" applyBorder="1" applyAlignment="1" applyProtection="1">
      <alignment/>
      <protection locked="0"/>
    </xf>
    <xf numFmtId="0" fontId="49" fillId="0" borderId="50" xfId="0" applyFont="1" applyBorder="1" applyAlignment="1" applyProtection="1">
      <alignment shrinkToFit="1"/>
      <protection locked="0"/>
    </xf>
    <xf numFmtId="0" fontId="49" fillId="0" borderId="50" xfId="0" applyFont="1" applyBorder="1" applyAlignment="1" applyProtection="1">
      <alignment/>
      <protection locked="0"/>
    </xf>
    <xf numFmtId="182" fontId="3" fillId="27" borderId="94" xfId="0" applyNumberFormat="1" applyFont="1" applyFill="1" applyBorder="1" applyAlignment="1" applyProtection="1">
      <alignment horizontal="left" vertical="top" wrapText="1"/>
      <protection locked="0"/>
    </xf>
    <xf numFmtId="182" fontId="49" fillId="27" borderId="0" xfId="0" applyNumberFormat="1" applyFont="1" applyFill="1" applyAlignment="1" applyProtection="1">
      <alignment horizontal="left" vertical="top" wrapText="1"/>
      <protection locked="0"/>
    </xf>
    <xf numFmtId="182" fontId="49" fillId="27" borderId="31" xfId="0" applyNumberFormat="1" applyFont="1" applyFill="1" applyBorder="1" applyAlignment="1" applyProtection="1">
      <alignment horizontal="left" vertical="top" wrapText="1"/>
      <protection locked="0"/>
    </xf>
    <xf numFmtId="0" fontId="49" fillId="27" borderId="0" xfId="0" applyFont="1" applyFill="1" applyAlignment="1" applyProtection="1">
      <alignment horizontal="left" vertical="top" wrapText="1"/>
      <protection locked="0"/>
    </xf>
    <xf numFmtId="0" fontId="49" fillId="27" borderId="31" xfId="0" applyFont="1" applyFill="1" applyBorder="1" applyAlignment="1" applyProtection="1">
      <alignment horizontal="left" vertical="top" wrapText="1"/>
      <protection locked="0"/>
    </xf>
    <xf numFmtId="0" fontId="66" fillId="0" borderId="108" xfId="0" applyNumberFormat="1" applyFont="1" applyFill="1" applyBorder="1" applyAlignment="1" applyProtection="1">
      <alignment vertical="center"/>
      <protection locked="0"/>
    </xf>
    <xf numFmtId="0" fontId="49" fillId="0" borderId="50" xfId="0" applyFont="1" applyBorder="1" applyAlignment="1" applyProtection="1">
      <alignment vertical="center"/>
      <protection locked="0"/>
    </xf>
    <xf numFmtId="0" fontId="49" fillId="0" borderId="32" xfId="0" applyFont="1" applyBorder="1" applyAlignment="1" applyProtection="1">
      <alignment vertical="center"/>
      <protection locked="0"/>
    </xf>
    <xf numFmtId="182" fontId="0" fillId="0" borderId="0" xfId="0" applyNumberFormat="1" applyAlignment="1" applyProtection="1">
      <alignment/>
      <protection locked="0"/>
    </xf>
    <xf numFmtId="182" fontId="0" fillId="0" borderId="31" xfId="0" applyNumberFormat="1" applyBorder="1" applyAlignment="1" applyProtection="1">
      <alignment/>
      <protection locked="0"/>
    </xf>
    <xf numFmtId="0" fontId="49" fillId="0" borderId="70" xfId="0" applyFont="1" applyBorder="1" applyAlignment="1">
      <alignment vertical="center" wrapText="1"/>
    </xf>
    <xf numFmtId="182" fontId="17" fillId="27" borderId="94" xfId="0" applyNumberFormat="1" applyFont="1" applyFill="1" applyBorder="1" applyAlignment="1" applyProtection="1">
      <alignment horizontal="left" vertical="top" wrapText="1"/>
      <protection locked="0"/>
    </xf>
    <xf numFmtId="182" fontId="50" fillId="27" borderId="0" xfId="0" applyNumberFormat="1" applyFont="1" applyFill="1" applyAlignment="1" applyProtection="1">
      <alignment horizontal="left" vertical="top" wrapText="1"/>
      <protection locked="0"/>
    </xf>
    <xf numFmtId="182" fontId="50" fillId="27" borderId="31" xfId="0" applyNumberFormat="1" applyFont="1" applyFill="1" applyBorder="1" applyAlignment="1" applyProtection="1">
      <alignment horizontal="left" vertical="top" wrapText="1"/>
      <protection locked="0"/>
    </xf>
    <xf numFmtId="182" fontId="3" fillId="27" borderId="99" xfId="0" applyNumberFormat="1" applyFont="1" applyFill="1" applyBorder="1" applyAlignment="1" applyProtection="1">
      <alignment horizontal="left" vertical="top" wrapText="1"/>
      <protection locked="0"/>
    </xf>
    <xf numFmtId="182" fontId="49" fillId="27" borderId="57" xfId="0" applyNumberFormat="1" applyFont="1" applyFill="1" applyBorder="1" applyAlignment="1" applyProtection="1">
      <alignment horizontal="left" vertical="top" wrapText="1"/>
      <protection locked="0"/>
    </xf>
    <xf numFmtId="182" fontId="49" fillId="27" borderId="100" xfId="0" applyNumberFormat="1" applyFont="1" applyFill="1" applyBorder="1" applyAlignment="1" applyProtection="1">
      <alignment horizontal="left" vertical="top" wrapText="1"/>
      <protection locked="0"/>
    </xf>
    <xf numFmtId="182" fontId="3" fillId="27" borderId="122" xfId="0" applyNumberFormat="1" applyFont="1" applyFill="1" applyBorder="1" applyAlignment="1" applyProtection="1">
      <alignment horizontal="left" vertical="top" wrapText="1"/>
      <protection locked="0"/>
    </xf>
    <xf numFmtId="182" fontId="49" fillId="27" borderId="104" xfId="0" applyNumberFormat="1" applyFont="1" applyFill="1" applyBorder="1" applyAlignment="1" applyProtection="1">
      <alignment horizontal="left" vertical="top" wrapText="1"/>
      <protection locked="0"/>
    </xf>
    <xf numFmtId="182" fontId="49" fillId="27" borderId="184" xfId="0" applyNumberFormat="1" applyFont="1" applyFill="1" applyBorder="1" applyAlignment="1" applyProtection="1">
      <alignment horizontal="left" vertical="top" wrapText="1"/>
      <protection locked="0"/>
    </xf>
    <xf numFmtId="182" fontId="49" fillId="27" borderId="0" xfId="0" applyNumberFormat="1" applyFont="1" applyFill="1" applyBorder="1" applyAlignment="1" applyProtection="1">
      <alignment horizontal="left" vertical="top" wrapText="1"/>
      <protection locked="0"/>
    </xf>
    <xf numFmtId="182" fontId="3" fillId="27" borderId="115" xfId="0" applyNumberFormat="1" applyFont="1" applyFill="1" applyBorder="1" applyAlignment="1" applyProtection="1">
      <alignment horizontal="left" vertical="top" wrapText="1"/>
      <protection locked="0"/>
    </xf>
    <xf numFmtId="0" fontId="49" fillId="27" borderId="63" xfId="0" applyFont="1" applyFill="1" applyBorder="1" applyAlignment="1" applyProtection="1">
      <alignment horizontal="left" vertical="top" wrapText="1"/>
      <protection locked="0"/>
    </xf>
    <xf numFmtId="0" fontId="49" fillId="27" borderId="0" xfId="0" applyFont="1" applyFill="1" applyBorder="1" applyAlignment="1" applyProtection="1">
      <alignment horizontal="left" vertical="top" wrapText="1"/>
      <protection locked="0"/>
    </xf>
    <xf numFmtId="182" fontId="3" fillId="27" borderId="0" xfId="0" applyNumberFormat="1" applyFont="1" applyFill="1" applyBorder="1" applyAlignment="1" applyProtection="1">
      <alignment horizontal="left" vertical="top" wrapText="1"/>
      <protection locked="0"/>
    </xf>
    <xf numFmtId="182" fontId="3" fillId="27" borderId="31" xfId="0" applyNumberFormat="1" applyFont="1" applyFill="1" applyBorder="1" applyAlignment="1" applyProtection="1">
      <alignment horizontal="left" vertical="top" wrapText="1"/>
      <protection locked="0"/>
    </xf>
    <xf numFmtId="0" fontId="6" fillId="22" borderId="116" xfId="0" applyFont="1" applyFill="1" applyBorder="1" applyAlignment="1" applyProtection="1">
      <alignment vertical="center" shrinkToFit="1"/>
      <protection hidden="1"/>
    </xf>
    <xf numFmtId="0" fontId="49" fillId="0" borderId="110" xfId="0" applyFont="1" applyBorder="1" applyAlignment="1">
      <alignment vertical="center" shrinkToFit="1"/>
    </xf>
    <xf numFmtId="182" fontId="3" fillId="27" borderId="57" xfId="0" applyNumberFormat="1" applyFont="1" applyFill="1" applyBorder="1" applyAlignment="1" applyProtection="1">
      <alignment horizontal="left" vertical="top" wrapText="1"/>
      <protection locked="0"/>
    </xf>
    <xf numFmtId="182" fontId="3" fillId="27" borderId="100" xfId="0" applyNumberFormat="1" applyFont="1" applyFill="1" applyBorder="1" applyAlignment="1" applyProtection="1">
      <alignment horizontal="left" vertical="top" wrapText="1"/>
      <protection locked="0"/>
    </xf>
    <xf numFmtId="182" fontId="3" fillId="27" borderId="108" xfId="0" applyNumberFormat="1" applyFont="1" applyFill="1" applyBorder="1" applyAlignment="1" applyProtection="1">
      <alignment horizontal="left" vertical="top" wrapText="1"/>
      <protection locked="0"/>
    </xf>
    <xf numFmtId="182" fontId="3" fillId="27" borderId="50" xfId="0" applyNumberFormat="1" applyFont="1" applyFill="1" applyBorder="1" applyAlignment="1" applyProtection="1">
      <alignment horizontal="left" vertical="top" wrapText="1"/>
      <protection locked="0"/>
    </xf>
    <xf numFmtId="0" fontId="58" fillId="0" borderId="185" xfId="0" applyFont="1" applyBorder="1" applyAlignment="1">
      <alignment horizontal="left" vertical="center" wrapText="1"/>
    </xf>
    <xf numFmtId="0" fontId="58" fillId="0" borderId="0" xfId="0" applyFont="1" applyBorder="1" applyAlignment="1">
      <alignment horizontal="left" vertical="center" wrapText="1"/>
    </xf>
    <xf numFmtId="0" fontId="4" fillId="25" borderId="112" xfId="0" applyNumberFormat="1" applyFont="1" applyFill="1" applyBorder="1" applyAlignment="1" applyProtection="1">
      <alignment horizontal="left" vertical="center" shrinkToFit="1"/>
      <protection hidden="1"/>
    </xf>
    <xf numFmtId="0" fontId="0" fillId="0" borderId="53" xfId="0" applyBorder="1" applyAlignment="1">
      <alignment horizontal="left" vertical="center" shrinkToFit="1"/>
    </xf>
    <xf numFmtId="0" fontId="43" fillId="22" borderId="66" xfId="0" applyNumberFormat="1" applyFont="1" applyFill="1" applyBorder="1" applyAlignment="1" applyProtection="1">
      <alignment horizontal="left" vertical="center" wrapText="1"/>
      <protection hidden="1"/>
    </xf>
    <xf numFmtId="0" fontId="0" fillId="0" borderId="149" xfId="0" applyBorder="1" applyAlignment="1">
      <alignment/>
    </xf>
    <xf numFmtId="0" fontId="0" fillId="0" borderId="50" xfId="0" applyBorder="1" applyAlignment="1">
      <alignment/>
    </xf>
    <xf numFmtId="0" fontId="0" fillId="0" borderId="60" xfId="0" applyBorder="1" applyAlignment="1">
      <alignment/>
    </xf>
    <xf numFmtId="0" fontId="6" fillId="22" borderId="110" xfId="0" applyNumberFormat="1" applyFont="1" applyFill="1" applyBorder="1" applyAlignment="1" applyProtection="1">
      <alignment horizontal="left" vertical="center" shrinkToFit="1"/>
      <protection hidden="1"/>
    </xf>
    <xf numFmtId="0" fontId="46" fillId="22" borderId="116" xfId="0" applyNumberFormat="1" applyFont="1" applyFill="1" applyBorder="1" applyAlignment="1" applyProtection="1">
      <alignment horizontal="left" vertical="center" shrinkToFit="1"/>
      <protection hidden="1"/>
    </xf>
    <xf numFmtId="0" fontId="0" fillId="0" borderId="111" xfId="0" applyBorder="1" applyAlignment="1">
      <alignment/>
    </xf>
    <xf numFmtId="0" fontId="11" fillId="22" borderId="93" xfId="0" applyNumberFormat="1" applyFont="1" applyFill="1" applyBorder="1" applyAlignment="1" applyProtection="1" quotePrefix="1">
      <alignment horizontal="left" vertical="center" wrapText="1" shrinkToFit="1"/>
      <protection hidden="1"/>
    </xf>
    <xf numFmtId="0" fontId="0" fillId="0" borderId="30" xfId="0" applyBorder="1" applyAlignment="1">
      <alignment vertical="center" shrinkToFit="1"/>
    </xf>
    <xf numFmtId="0" fontId="81" fillId="22" borderId="63" xfId="0" applyNumberFormat="1" applyFont="1" applyFill="1" applyBorder="1" applyAlignment="1" applyProtection="1">
      <alignment horizontal="left" vertical="center" shrinkToFit="1"/>
      <protection hidden="1"/>
    </xf>
    <xf numFmtId="182" fontId="3" fillId="27" borderId="32" xfId="0" applyNumberFormat="1" applyFont="1" applyFill="1" applyBorder="1" applyAlignment="1" applyProtection="1">
      <alignment horizontal="left" vertical="top" wrapText="1"/>
      <protection locked="0"/>
    </xf>
    <xf numFmtId="0" fontId="46" fillId="22" borderId="153" xfId="0" applyNumberFormat="1" applyFont="1" applyFill="1" applyBorder="1" applyAlignment="1" applyProtection="1">
      <alignment horizontal="left" vertical="center"/>
      <protection hidden="1"/>
    </xf>
    <xf numFmtId="0" fontId="0" fillId="0" borderId="154" xfId="0" applyBorder="1" applyAlignment="1">
      <alignment/>
    </xf>
    <xf numFmtId="182" fontId="49" fillId="27" borderId="63" xfId="0" applyNumberFormat="1" applyFont="1" applyFill="1" applyBorder="1" applyAlignment="1" applyProtection="1">
      <alignment horizontal="left" vertical="top" wrapText="1"/>
      <protection locked="0"/>
    </xf>
    <xf numFmtId="182" fontId="49" fillId="27" borderId="70" xfId="0" applyNumberFormat="1" applyFont="1" applyFill="1" applyBorder="1" applyAlignment="1" applyProtection="1">
      <alignment horizontal="left" vertical="top" wrapText="1"/>
      <protection locked="0"/>
    </xf>
    <xf numFmtId="0" fontId="66" fillId="26" borderId="108" xfId="0" applyNumberFormat="1" applyFont="1" applyFill="1" applyBorder="1" applyAlignment="1" applyProtection="1">
      <alignment vertical="center"/>
      <protection locked="0"/>
    </xf>
    <xf numFmtId="0" fontId="4" fillId="29" borderId="98" xfId="0" applyFont="1" applyFill="1" applyBorder="1" applyAlignment="1" applyProtection="1">
      <alignment horizontal="center" vertical="center"/>
      <protection/>
    </xf>
    <xf numFmtId="0" fontId="4" fillId="29" borderId="76" xfId="0" applyFont="1" applyFill="1" applyBorder="1" applyAlignment="1" applyProtection="1">
      <alignment horizontal="center" vertical="center"/>
      <protection/>
    </xf>
    <xf numFmtId="0" fontId="6" fillId="22" borderId="63" xfId="0" applyNumberFormat="1" applyFont="1" applyFill="1" applyBorder="1" applyAlignment="1" applyProtection="1">
      <alignment vertical="center" shrinkToFit="1"/>
      <protection hidden="1"/>
    </xf>
    <xf numFmtId="0" fontId="46" fillId="22" borderId="63" xfId="0" applyFont="1" applyFill="1" applyBorder="1" applyAlignment="1" applyProtection="1">
      <alignment vertical="center" shrinkToFit="1"/>
      <protection hidden="1"/>
    </xf>
    <xf numFmtId="0" fontId="75" fillId="22" borderId="153" xfId="0" applyFont="1" applyFill="1" applyBorder="1" applyAlignment="1" applyProtection="1">
      <alignment horizontal="left" vertical="center" shrinkToFit="1"/>
      <protection hidden="1"/>
    </xf>
    <xf numFmtId="0" fontId="75" fillId="22" borderId="152" xfId="0" applyFont="1" applyFill="1" applyBorder="1" applyAlignment="1" applyProtection="1">
      <alignment horizontal="left" vertical="center" shrinkToFit="1"/>
      <protection hidden="1"/>
    </xf>
    <xf numFmtId="0" fontId="75" fillId="22" borderId="153" xfId="0" applyFont="1" applyFill="1" applyBorder="1" applyAlignment="1" applyProtection="1">
      <alignment horizontal="center" vertical="center" shrinkToFit="1"/>
      <protection hidden="1"/>
    </xf>
    <xf numFmtId="0" fontId="75" fillId="22" borderId="154" xfId="0" applyFont="1" applyFill="1" applyBorder="1" applyAlignment="1" applyProtection="1">
      <alignment horizontal="center" vertical="center" shrinkToFit="1"/>
      <protection hidden="1"/>
    </xf>
    <xf numFmtId="182" fontId="3" fillId="0" borderId="113" xfId="0" applyNumberFormat="1" applyFont="1" applyFill="1" applyBorder="1" applyAlignment="1" applyProtection="1">
      <alignment horizontal="left" vertical="top" wrapText="1"/>
      <protection hidden="1"/>
    </xf>
    <xf numFmtId="182" fontId="49" fillId="0" borderId="43" xfId="0" applyNumberFormat="1" applyFont="1" applyBorder="1" applyAlignment="1" applyProtection="1">
      <alignment/>
      <protection hidden="1"/>
    </xf>
    <xf numFmtId="182" fontId="49" fillId="0" borderId="68" xfId="0" applyNumberFormat="1" applyFont="1" applyBorder="1" applyAlignment="1" applyProtection="1">
      <alignment/>
      <protection hidden="1"/>
    </xf>
    <xf numFmtId="182" fontId="3" fillId="0" borderId="94" xfId="0" applyNumberFormat="1" applyFont="1" applyFill="1" applyBorder="1" applyAlignment="1" applyProtection="1">
      <alignment horizontal="left" vertical="top" wrapText="1"/>
      <protection hidden="1"/>
    </xf>
    <xf numFmtId="182" fontId="49" fillId="0" borderId="0" xfId="0" applyNumberFormat="1" applyFont="1" applyAlignment="1" applyProtection="1">
      <alignment/>
      <protection hidden="1"/>
    </xf>
    <xf numFmtId="182" fontId="49" fillId="0" borderId="58" xfId="0" applyNumberFormat="1" applyFont="1" applyBorder="1" applyAlignment="1" applyProtection="1">
      <alignment/>
      <protection hidden="1"/>
    </xf>
    <xf numFmtId="182" fontId="3" fillId="0" borderId="108" xfId="0" applyNumberFormat="1" applyFont="1" applyFill="1" applyBorder="1" applyAlignment="1" applyProtection="1">
      <alignment horizontal="left" vertical="top" wrapText="1"/>
      <protection hidden="1"/>
    </xf>
    <xf numFmtId="182" fontId="49" fillId="0" borderId="50" xfId="0" applyNumberFormat="1" applyFont="1" applyBorder="1" applyAlignment="1" applyProtection="1">
      <alignment/>
      <protection hidden="1"/>
    </xf>
    <xf numFmtId="182" fontId="49" fillId="0" borderId="60" xfId="0" applyNumberFormat="1" applyFont="1" applyBorder="1" applyAlignment="1" applyProtection="1">
      <alignment/>
      <protection hidden="1"/>
    </xf>
    <xf numFmtId="182" fontId="56" fillId="23" borderId="112" xfId="0" applyNumberFormat="1" applyFont="1" applyFill="1" applyBorder="1" applyAlignment="1" applyProtection="1">
      <alignment horizontal="left" vertical="top" wrapText="1"/>
      <protection hidden="1"/>
    </xf>
    <xf numFmtId="182" fontId="49" fillId="0" borderId="53" xfId="0" applyNumberFormat="1" applyFont="1" applyBorder="1" applyAlignment="1" applyProtection="1">
      <alignment/>
      <protection hidden="1"/>
    </xf>
    <xf numFmtId="182" fontId="49" fillId="0" borderId="148" xfId="0" applyNumberFormat="1" applyFont="1" applyBorder="1" applyAlignment="1" applyProtection="1">
      <alignment/>
      <protection hidden="1"/>
    </xf>
    <xf numFmtId="182" fontId="3" fillId="0" borderId="99" xfId="0" applyNumberFormat="1" applyFont="1" applyFill="1" applyBorder="1" applyAlignment="1" applyProtection="1">
      <alignment horizontal="left" vertical="top" wrapText="1"/>
      <protection hidden="1"/>
    </xf>
    <xf numFmtId="182" fontId="49" fillId="0" borderId="57" xfId="0" applyNumberFormat="1" applyFont="1" applyBorder="1" applyAlignment="1" applyProtection="1">
      <alignment/>
      <protection hidden="1"/>
    </xf>
    <xf numFmtId="182" fontId="49" fillId="0" borderId="59" xfId="0" applyNumberFormat="1" applyFont="1" applyBorder="1" applyAlignment="1" applyProtection="1">
      <alignment/>
      <protection hidden="1"/>
    </xf>
    <xf numFmtId="182" fontId="3" fillId="0" borderId="115" xfId="0" applyNumberFormat="1" applyFont="1" applyFill="1" applyBorder="1" applyAlignment="1" applyProtection="1">
      <alignment horizontal="left" vertical="top" wrapText="1"/>
      <protection hidden="1"/>
    </xf>
    <xf numFmtId="182" fontId="49" fillId="0" borderId="63" xfId="0" applyNumberFormat="1" applyFont="1" applyBorder="1" applyAlignment="1" applyProtection="1">
      <alignment/>
      <protection hidden="1"/>
    </xf>
    <xf numFmtId="182" fontId="49" fillId="0" borderId="62" xfId="0" applyNumberFormat="1" applyFont="1" applyBorder="1" applyAlignment="1" applyProtection="1">
      <alignment/>
      <protection hidden="1"/>
    </xf>
    <xf numFmtId="182" fontId="3" fillId="0" borderId="122" xfId="0" applyNumberFormat="1" applyFont="1" applyFill="1" applyBorder="1" applyAlignment="1" applyProtection="1">
      <alignment horizontal="left" vertical="top" wrapText="1"/>
      <protection hidden="1"/>
    </xf>
    <xf numFmtId="182" fontId="49" fillId="0" borderId="104" xfId="0" applyNumberFormat="1" applyFont="1" applyBorder="1" applyAlignment="1" applyProtection="1">
      <alignment/>
      <protection hidden="1"/>
    </xf>
    <xf numFmtId="182" fontId="49" fillId="0" borderId="175" xfId="0" applyNumberFormat="1" applyFont="1" applyBorder="1" applyAlignment="1" applyProtection="1">
      <alignment/>
      <protection hidden="1"/>
    </xf>
    <xf numFmtId="0" fontId="0" fillId="0" borderId="0" xfId="0" applyAlignment="1">
      <alignment/>
    </xf>
    <xf numFmtId="0" fontId="0" fillId="0" borderId="58" xfId="0" applyBorder="1" applyAlignment="1">
      <alignment/>
    </xf>
    <xf numFmtId="182" fontId="3" fillId="24" borderId="107" xfId="0" applyNumberFormat="1" applyFont="1" applyFill="1" applyBorder="1" applyAlignment="1" applyProtection="1">
      <alignment horizontal="left" vertical="center" wrapText="1"/>
      <protection locked="0"/>
    </xf>
    <xf numFmtId="0" fontId="49" fillId="24" borderId="31" xfId="0" applyFont="1" applyFill="1" applyBorder="1" applyAlignment="1" applyProtection="1">
      <alignment horizontal="left" vertical="center" wrapText="1"/>
      <protection locked="0"/>
    </xf>
    <xf numFmtId="0" fontId="49" fillId="24" borderId="32" xfId="0" applyFont="1" applyFill="1" applyBorder="1" applyAlignment="1" applyProtection="1">
      <alignment horizontal="left" vertical="center" wrapText="1"/>
      <protection locked="0"/>
    </xf>
    <xf numFmtId="0" fontId="49" fillId="0" borderId="0" xfId="0" applyFont="1" applyAlignment="1" applyProtection="1">
      <alignment/>
      <protection hidden="1"/>
    </xf>
    <xf numFmtId="0" fontId="49" fillId="0" borderId="58" xfId="0" applyFont="1" applyBorder="1" applyAlignment="1" applyProtection="1">
      <alignment/>
      <protection hidden="1"/>
    </xf>
    <xf numFmtId="0" fontId="46" fillId="22" borderId="63" xfId="0" applyNumberFormat="1" applyFont="1" applyFill="1" applyBorder="1" applyAlignment="1" applyProtection="1">
      <alignment vertical="center" shrinkToFit="1"/>
      <protection hidden="1"/>
    </xf>
    <xf numFmtId="0" fontId="49" fillId="0" borderId="151" xfId="0" applyFont="1" applyFill="1" applyBorder="1" applyAlignment="1" applyProtection="1">
      <alignment horizontal="center" vertical="center"/>
      <protection hidden="1"/>
    </xf>
    <xf numFmtId="0" fontId="49" fillId="0" borderId="181" xfId="0" applyFont="1" applyBorder="1" applyAlignment="1" applyProtection="1">
      <alignment vertical="center"/>
      <protection hidden="1"/>
    </xf>
    <xf numFmtId="0" fontId="49" fillId="0" borderId="154" xfId="0" applyFont="1" applyBorder="1" applyAlignment="1" applyProtection="1">
      <alignment vertical="center"/>
      <protection hidden="1"/>
    </xf>
    <xf numFmtId="0" fontId="49" fillId="24" borderId="100" xfId="0" applyFont="1" applyFill="1" applyBorder="1" applyAlignment="1" applyProtection="1">
      <alignment horizontal="left" vertical="center" wrapText="1"/>
      <protection locked="0"/>
    </xf>
    <xf numFmtId="182" fontId="3" fillId="24" borderId="186" xfId="0" applyNumberFormat="1" applyFont="1" applyFill="1" applyBorder="1" applyAlignment="1" applyProtection="1">
      <alignment horizontal="left" vertical="center" wrapText="1"/>
      <protection locked="0"/>
    </xf>
    <xf numFmtId="0" fontId="49" fillId="24" borderId="31" xfId="0" applyFont="1" applyFill="1" applyBorder="1" applyAlignment="1" applyProtection="1">
      <alignment wrapText="1"/>
      <protection locked="0"/>
    </xf>
    <xf numFmtId="0" fontId="49" fillId="24" borderId="100" xfId="0" applyFont="1" applyFill="1" applyBorder="1" applyAlignment="1" applyProtection="1">
      <alignment wrapText="1"/>
      <protection locked="0"/>
    </xf>
    <xf numFmtId="182" fontId="3" fillId="24" borderId="186" xfId="0" applyNumberFormat="1" applyFont="1" applyFill="1" applyBorder="1" applyAlignment="1" applyProtection="1">
      <alignment vertical="center" wrapText="1"/>
      <protection locked="0"/>
    </xf>
    <xf numFmtId="0" fontId="3" fillId="24" borderId="31" xfId="0" applyFont="1" applyFill="1" applyBorder="1" applyAlignment="1" applyProtection="1">
      <alignment vertical="center" wrapText="1"/>
      <protection locked="0"/>
    </xf>
    <xf numFmtId="0" fontId="3" fillId="24" borderId="100" xfId="0" applyFont="1" applyFill="1" applyBorder="1" applyAlignment="1" applyProtection="1">
      <alignment vertical="center" wrapText="1"/>
      <protection locked="0"/>
    </xf>
    <xf numFmtId="182" fontId="3" fillId="24" borderId="107" xfId="0" applyNumberFormat="1" applyFont="1" applyFill="1" applyBorder="1" applyAlignment="1" applyProtection="1">
      <alignment vertical="center" wrapText="1"/>
      <protection locked="0"/>
    </xf>
    <xf numFmtId="0" fontId="49" fillId="24" borderId="31" xfId="0" applyFont="1" applyFill="1" applyBorder="1" applyAlignment="1" applyProtection="1">
      <alignment vertical="center" wrapText="1"/>
      <protection locked="0"/>
    </xf>
    <xf numFmtId="0" fontId="49" fillId="24" borderId="100" xfId="0" applyFont="1" applyFill="1" applyBorder="1" applyAlignment="1" applyProtection="1">
      <alignment vertical="center" wrapText="1"/>
      <protection locked="0"/>
    </xf>
    <xf numFmtId="0" fontId="49" fillId="24" borderId="44" xfId="0" applyFont="1" applyFill="1" applyBorder="1" applyAlignment="1" applyProtection="1">
      <alignment horizontal="left" wrapText="1"/>
      <protection locked="0"/>
    </xf>
    <xf numFmtId="0" fontId="49" fillId="24" borderId="19" xfId="0" applyFont="1" applyFill="1" applyBorder="1" applyAlignment="1" applyProtection="1">
      <alignment horizontal="left" wrapText="1"/>
      <protection locked="0"/>
    </xf>
    <xf numFmtId="182" fontId="3" fillId="24" borderId="107" xfId="0" applyNumberFormat="1" applyFont="1" applyFill="1" applyBorder="1" applyAlignment="1" applyProtection="1">
      <alignment horizontal="left" vertical="top" wrapText="1"/>
      <protection locked="0"/>
    </xf>
    <xf numFmtId="0" fontId="49" fillId="24" borderId="31" xfId="0" applyFont="1" applyFill="1" applyBorder="1" applyAlignment="1" applyProtection="1">
      <alignment horizontal="left" vertical="top" wrapText="1"/>
      <protection locked="0"/>
    </xf>
    <xf numFmtId="0" fontId="49" fillId="24" borderId="100" xfId="0" applyFont="1" applyFill="1" applyBorder="1" applyAlignment="1" applyProtection="1">
      <alignment horizontal="left" vertical="top" wrapText="1"/>
      <protection locked="0"/>
    </xf>
    <xf numFmtId="0" fontId="49" fillId="24" borderId="31" xfId="0" applyFont="1" applyFill="1" applyBorder="1" applyAlignment="1" applyProtection="1">
      <alignment horizontal="left" wrapText="1"/>
      <protection locked="0"/>
    </xf>
    <xf numFmtId="0" fontId="49" fillId="24" borderId="100" xfId="0" applyFont="1" applyFill="1" applyBorder="1" applyAlignment="1" applyProtection="1">
      <alignment horizontal="left" wrapText="1"/>
      <protection locked="0"/>
    </xf>
    <xf numFmtId="182" fontId="3" fillId="24" borderId="187" xfId="0" applyNumberFormat="1" applyFont="1" applyFill="1" applyBorder="1" applyAlignment="1" applyProtection="1">
      <alignment horizontal="left" vertical="center" wrapText="1"/>
      <protection locked="0"/>
    </xf>
    <xf numFmtId="0" fontId="49" fillId="0" borderId="19" xfId="0" applyFont="1" applyBorder="1" applyAlignment="1" applyProtection="1">
      <alignment horizontal="left" vertical="center" wrapText="1"/>
      <protection locked="0"/>
    </xf>
    <xf numFmtId="0" fontId="49" fillId="0" borderId="37" xfId="0" applyFont="1" applyBorder="1" applyAlignment="1" applyProtection="1">
      <alignment horizontal="left" vertical="center" wrapText="1"/>
      <protection locked="0"/>
    </xf>
    <xf numFmtId="0" fontId="49" fillId="24" borderId="19" xfId="0" applyFont="1" applyFill="1" applyBorder="1" applyAlignment="1" applyProtection="1">
      <alignment vertical="top" wrapText="1"/>
      <protection locked="0"/>
    </xf>
    <xf numFmtId="0" fontId="49" fillId="24" borderId="37" xfId="0" applyFont="1" applyFill="1" applyBorder="1" applyAlignment="1" applyProtection="1">
      <alignment vertical="top" wrapText="1"/>
      <protection locked="0"/>
    </xf>
    <xf numFmtId="0" fontId="49" fillId="0" borderId="70" xfId="0" applyFont="1" applyBorder="1" applyAlignment="1">
      <alignment vertical="center"/>
    </xf>
    <xf numFmtId="0" fontId="37" fillId="0" borderId="0" xfId="61" applyFont="1" applyFill="1" applyAlignment="1">
      <alignment horizontal="left" vertical="center" shrinkToFit="1"/>
      <protection/>
    </xf>
    <xf numFmtId="0" fontId="5" fillId="0" borderId="0" xfId="0" applyFont="1" applyAlignment="1">
      <alignment horizontal="left" vertical="center" shrinkToFit="1"/>
    </xf>
    <xf numFmtId="0" fontId="56" fillId="0" borderId="188" xfId="64" applyFont="1" applyBorder="1" applyAlignment="1">
      <alignment horizontal="center" vertical="center" wrapText="1"/>
      <protection/>
    </xf>
    <xf numFmtId="0" fontId="56" fillId="0" borderId="144" xfId="0" applyFont="1" applyBorder="1" applyAlignment="1">
      <alignment horizontal="center" vertical="center" wrapText="1"/>
    </xf>
    <xf numFmtId="0" fontId="56" fillId="0" borderId="189" xfId="0" applyFont="1" applyBorder="1" applyAlignment="1">
      <alignment horizontal="center" vertical="center" wrapText="1"/>
    </xf>
    <xf numFmtId="0" fontId="56" fillId="4" borderId="190" xfId="64" applyFont="1" applyFill="1" applyBorder="1" applyAlignment="1">
      <alignment horizontal="center" vertical="center" wrapText="1"/>
      <protection/>
    </xf>
    <xf numFmtId="0" fontId="56" fillId="0" borderId="140" xfId="0" applyFont="1" applyBorder="1" applyAlignment="1">
      <alignment horizontal="center" vertical="center" wrapText="1"/>
    </xf>
    <xf numFmtId="0" fontId="56" fillId="0" borderId="145" xfId="0" applyFont="1" applyBorder="1" applyAlignment="1">
      <alignment horizontal="center" vertical="center" wrapText="1"/>
    </xf>
    <xf numFmtId="0" fontId="56" fillId="0" borderId="190" xfId="64"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8702CASBEE価格形成要因_説明会用_結果シート除外" xfId="61"/>
    <cellStyle name="標準_CASBEE-NC_2008v3.2" xfId="62"/>
    <cellStyle name="標準_選定シートV1.0" xfId="63"/>
    <cellStyle name="標準_賃貸事例比較法" xfId="64"/>
    <cellStyle name="Followed Hyperlink" xfId="65"/>
    <cellStyle name="良い" xfId="66"/>
  </cellStyles>
  <dxfs count="2">
    <dxf>
      <fill>
        <patternFill>
          <bgColor rgb="FFCCFFFF"/>
        </patternFill>
      </fill>
      <border/>
    </dxf>
    <dxf>
      <fill>
        <patternFill patternType="lightTrellis"/>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png"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10</xdr:row>
      <xdr:rowOff>0</xdr:rowOff>
    </xdr:from>
    <xdr:to>
      <xdr:col>6</xdr:col>
      <xdr:colOff>314325</xdr:colOff>
      <xdr:row>11</xdr:row>
      <xdr:rowOff>85725</xdr:rowOff>
    </xdr:to>
    <xdr:pic>
      <xdr:nvPicPr>
        <xdr:cNvPr id="1" name="CommandButton1"/>
        <xdr:cNvPicPr preferRelativeResize="1">
          <a:picLocks noChangeAspect="1"/>
        </xdr:cNvPicPr>
      </xdr:nvPicPr>
      <xdr:blipFill>
        <a:blip r:embed="rId1"/>
        <a:stretch>
          <a:fillRect/>
        </a:stretch>
      </xdr:blipFill>
      <xdr:spPr>
        <a:xfrm>
          <a:off x="6019800" y="2133600"/>
          <a:ext cx="542925" cy="304800"/>
        </a:xfrm>
        <a:prstGeom prst="rect">
          <a:avLst/>
        </a:prstGeom>
        <a:noFill/>
        <a:ln w="9525" cmpd="sng">
          <a:noFill/>
        </a:ln>
      </xdr:spPr>
    </xdr:pic>
    <xdr:clientData fPrintsWithSheet="0"/>
  </xdr:twoCellAnchor>
  <xdr:twoCellAnchor editAs="oneCell">
    <xdr:from>
      <xdr:col>6</xdr:col>
      <xdr:colOff>304800</xdr:colOff>
      <xdr:row>10</xdr:row>
      <xdr:rowOff>0</xdr:rowOff>
    </xdr:from>
    <xdr:to>
      <xdr:col>6</xdr:col>
      <xdr:colOff>1152525</xdr:colOff>
      <xdr:row>12</xdr:row>
      <xdr:rowOff>0</xdr:rowOff>
    </xdr:to>
    <xdr:pic>
      <xdr:nvPicPr>
        <xdr:cNvPr id="2" name="CommandButton2"/>
        <xdr:cNvPicPr preferRelativeResize="1">
          <a:picLocks noChangeAspect="1"/>
        </xdr:cNvPicPr>
      </xdr:nvPicPr>
      <xdr:blipFill>
        <a:blip r:embed="rId2"/>
        <a:stretch>
          <a:fillRect/>
        </a:stretch>
      </xdr:blipFill>
      <xdr:spPr>
        <a:xfrm>
          <a:off x="6553200" y="2133600"/>
          <a:ext cx="847725" cy="438150"/>
        </a:xfrm>
        <a:prstGeom prst="rect">
          <a:avLst/>
        </a:prstGeom>
        <a:noFill/>
        <a:ln w="9525" cmpd="sng">
          <a:noFill/>
        </a:ln>
      </xdr:spPr>
    </xdr:pic>
    <xdr:clientData fPrintsWithSheet="0"/>
  </xdr:twoCellAnchor>
  <xdr:twoCellAnchor editAs="oneCell">
    <xdr:from>
      <xdr:col>1</xdr:col>
      <xdr:colOff>1638300</xdr:colOff>
      <xdr:row>0</xdr:row>
      <xdr:rowOff>133350</xdr:rowOff>
    </xdr:from>
    <xdr:to>
      <xdr:col>3</xdr:col>
      <xdr:colOff>1457325</xdr:colOff>
      <xdr:row>2</xdr:row>
      <xdr:rowOff>180975</xdr:rowOff>
    </xdr:to>
    <xdr:pic>
      <xdr:nvPicPr>
        <xdr:cNvPr id="3" name="Picture 10"/>
        <xdr:cNvPicPr preferRelativeResize="1">
          <a:picLocks noChangeAspect="1"/>
        </xdr:cNvPicPr>
      </xdr:nvPicPr>
      <xdr:blipFill>
        <a:blip r:embed="rId3"/>
        <a:stretch>
          <a:fillRect/>
        </a:stretch>
      </xdr:blipFill>
      <xdr:spPr>
        <a:xfrm>
          <a:off x="1771650" y="133350"/>
          <a:ext cx="2828925" cy="495300"/>
        </a:xfrm>
        <a:prstGeom prst="rect">
          <a:avLst/>
        </a:prstGeom>
        <a:noFill/>
        <a:ln w="9525" cmpd="sng">
          <a:noFill/>
        </a:ln>
      </xdr:spPr>
    </xdr:pic>
    <xdr:clientData/>
  </xdr:twoCellAnchor>
  <xdr:twoCellAnchor editAs="oneCell">
    <xdr:from>
      <xdr:col>5</xdr:col>
      <xdr:colOff>9525</xdr:colOff>
      <xdr:row>12</xdr:row>
      <xdr:rowOff>76200</xdr:rowOff>
    </xdr:from>
    <xdr:to>
      <xdr:col>6</xdr:col>
      <xdr:colOff>314325</xdr:colOff>
      <xdr:row>12</xdr:row>
      <xdr:rowOff>352425</xdr:rowOff>
    </xdr:to>
    <xdr:pic>
      <xdr:nvPicPr>
        <xdr:cNvPr id="4" name="CommandButton3"/>
        <xdr:cNvPicPr preferRelativeResize="1">
          <a:picLocks noChangeAspect="1"/>
        </xdr:cNvPicPr>
      </xdr:nvPicPr>
      <xdr:blipFill>
        <a:blip r:embed="rId4"/>
        <a:stretch>
          <a:fillRect/>
        </a:stretch>
      </xdr:blipFill>
      <xdr:spPr>
        <a:xfrm>
          <a:off x="6019800" y="2647950"/>
          <a:ext cx="542925" cy="276225"/>
        </a:xfrm>
        <a:prstGeom prst="rect">
          <a:avLst/>
        </a:prstGeom>
        <a:noFill/>
        <a:ln w="9525" cmpd="sng">
          <a:noFill/>
        </a:ln>
      </xdr:spPr>
    </xdr:pic>
    <xdr:clientData fPrintsWithSheet="0"/>
  </xdr:twoCellAnchor>
  <xdr:oneCellAnchor>
    <xdr:from>
      <xdr:col>1</xdr:col>
      <xdr:colOff>123825</xdr:colOff>
      <xdr:row>12</xdr:row>
      <xdr:rowOff>1285875</xdr:rowOff>
    </xdr:from>
    <xdr:ext cx="6181725" cy="1133475"/>
    <xdr:sp>
      <xdr:nvSpPr>
        <xdr:cNvPr id="5" name="TextBox 75"/>
        <xdr:cNvSpPr txBox="1">
          <a:spLocks noChangeArrowheads="1"/>
        </xdr:cNvSpPr>
      </xdr:nvSpPr>
      <xdr:spPr>
        <a:xfrm>
          <a:off x="257175" y="3857625"/>
          <a:ext cx="6181725"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indeminity</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This manual and the support tools shall be used at the user</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s own responsibility.
Japan Sustainable Building Consortium and the Institute for Building Environment and Energy
Conservation bear no responsibility for the assessment results of this manual and the support tools
and for any damages caused by their use.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485775</xdr:colOff>
      <xdr:row>2</xdr:row>
      <xdr:rowOff>104775</xdr:rowOff>
    </xdr:from>
    <xdr:to>
      <xdr:col>15</xdr:col>
      <xdr:colOff>504825</xdr:colOff>
      <xdr:row>3</xdr:row>
      <xdr:rowOff>104775</xdr:rowOff>
    </xdr:to>
    <xdr:pic>
      <xdr:nvPicPr>
        <xdr:cNvPr id="1" name="CommandButton3"/>
        <xdr:cNvPicPr preferRelativeResize="1">
          <a:picLocks noChangeAspect="1"/>
        </xdr:cNvPicPr>
      </xdr:nvPicPr>
      <xdr:blipFill>
        <a:blip r:embed="rId1"/>
        <a:stretch>
          <a:fillRect/>
        </a:stretch>
      </xdr:blipFill>
      <xdr:spPr>
        <a:xfrm>
          <a:off x="9105900" y="733425"/>
          <a:ext cx="752475" cy="257175"/>
        </a:xfrm>
        <a:prstGeom prst="rect">
          <a:avLst/>
        </a:prstGeom>
        <a:noFill/>
        <a:ln w="9525" cmpd="sng">
          <a:noFill/>
        </a:ln>
      </xdr:spPr>
    </xdr:pic>
    <xdr:clientData fPrintsWithSheet="0"/>
  </xdr:twoCellAnchor>
  <xdr:twoCellAnchor>
    <xdr:from>
      <xdr:col>5</xdr:col>
      <xdr:colOff>952500</xdr:colOff>
      <xdr:row>7</xdr:row>
      <xdr:rowOff>0</xdr:rowOff>
    </xdr:from>
    <xdr:to>
      <xdr:col>5</xdr:col>
      <xdr:colOff>952500</xdr:colOff>
      <xdr:row>83</xdr:row>
      <xdr:rowOff>171450</xdr:rowOff>
    </xdr:to>
    <xdr:sp>
      <xdr:nvSpPr>
        <xdr:cNvPr id="2" name="Line 13"/>
        <xdr:cNvSpPr>
          <a:spLocks/>
        </xdr:cNvSpPr>
      </xdr:nvSpPr>
      <xdr:spPr>
        <a:xfrm>
          <a:off x="3133725" y="1866900"/>
          <a:ext cx="0" cy="1524000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xdr:row>
      <xdr:rowOff>9525</xdr:rowOff>
    </xdr:from>
    <xdr:to>
      <xdr:col>17</xdr:col>
      <xdr:colOff>9525</xdr:colOff>
      <xdr:row>83</xdr:row>
      <xdr:rowOff>171450</xdr:rowOff>
    </xdr:to>
    <xdr:sp>
      <xdr:nvSpPr>
        <xdr:cNvPr id="3" name="Line 14"/>
        <xdr:cNvSpPr>
          <a:spLocks/>
        </xdr:cNvSpPr>
      </xdr:nvSpPr>
      <xdr:spPr>
        <a:xfrm>
          <a:off x="10496550" y="1876425"/>
          <a:ext cx="0" cy="1523047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933450</xdr:colOff>
      <xdr:row>7</xdr:row>
      <xdr:rowOff>9525</xdr:rowOff>
    </xdr:from>
    <xdr:to>
      <xdr:col>17</xdr:col>
      <xdr:colOff>28575</xdr:colOff>
      <xdr:row>7</xdr:row>
      <xdr:rowOff>9525</xdr:rowOff>
    </xdr:to>
    <xdr:sp>
      <xdr:nvSpPr>
        <xdr:cNvPr id="4" name="Line 15"/>
        <xdr:cNvSpPr>
          <a:spLocks/>
        </xdr:cNvSpPr>
      </xdr:nvSpPr>
      <xdr:spPr>
        <a:xfrm rot="16200000">
          <a:off x="3114675" y="1876425"/>
          <a:ext cx="740092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933450</xdr:colOff>
      <xdr:row>174</xdr:row>
      <xdr:rowOff>0</xdr:rowOff>
    </xdr:from>
    <xdr:to>
      <xdr:col>17</xdr:col>
      <xdr:colOff>28575</xdr:colOff>
      <xdr:row>174</xdr:row>
      <xdr:rowOff>0</xdr:rowOff>
    </xdr:to>
    <xdr:sp>
      <xdr:nvSpPr>
        <xdr:cNvPr id="5" name="Line 16"/>
        <xdr:cNvSpPr>
          <a:spLocks/>
        </xdr:cNvSpPr>
      </xdr:nvSpPr>
      <xdr:spPr>
        <a:xfrm rot="16200000">
          <a:off x="3114675" y="34985325"/>
          <a:ext cx="740092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952500</xdr:colOff>
      <xdr:row>84</xdr:row>
      <xdr:rowOff>0</xdr:rowOff>
    </xdr:from>
    <xdr:to>
      <xdr:col>5</xdr:col>
      <xdr:colOff>952500</xdr:colOff>
      <xdr:row>174</xdr:row>
      <xdr:rowOff>0</xdr:rowOff>
    </xdr:to>
    <xdr:sp>
      <xdr:nvSpPr>
        <xdr:cNvPr id="6" name="Line 17"/>
        <xdr:cNvSpPr>
          <a:spLocks/>
        </xdr:cNvSpPr>
      </xdr:nvSpPr>
      <xdr:spPr>
        <a:xfrm>
          <a:off x="3133725" y="17125950"/>
          <a:ext cx="0" cy="1785937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84</xdr:row>
      <xdr:rowOff>0</xdr:rowOff>
    </xdr:from>
    <xdr:to>
      <xdr:col>17</xdr:col>
      <xdr:colOff>9525</xdr:colOff>
      <xdr:row>174</xdr:row>
      <xdr:rowOff>0</xdr:rowOff>
    </xdr:to>
    <xdr:sp>
      <xdr:nvSpPr>
        <xdr:cNvPr id="7" name="Line 18"/>
        <xdr:cNvSpPr>
          <a:spLocks/>
        </xdr:cNvSpPr>
      </xdr:nvSpPr>
      <xdr:spPr>
        <a:xfrm>
          <a:off x="10496550" y="17125950"/>
          <a:ext cx="0" cy="1785937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485775</xdr:colOff>
      <xdr:row>2</xdr:row>
      <xdr:rowOff>104775</xdr:rowOff>
    </xdr:from>
    <xdr:to>
      <xdr:col>15</xdr:col>
      <xdr:colOff>504825</xdr:colOff>
      <xdr:row>3</xdr:row>
      <xdr:rowOff>104775</xdr:rowOff>
    </xdr:to>
    <xdr:pic>
      <xdr:nvPicPr>
        <xdr:cNvPr id="1" name="CommandButton3"/>
        <xdr:cNvPicPr preferRelativeResize="1">
          <a:picLocks noChangeAspect="1"/>
        </xdr:cNvPicPr>
      </xdr:nvPicPr>
      <xdr:blipFill>
        <a:blip r:embed="rId1"/>
        <a:stretch>
          <a:fillRect/>
        </a:stretch>
      </xdr:blipFill>
      <xdr:spPr>
        <a:xfrm>
          <a:off x="9848850" y="733425"/>
          <a:ext cx="752475" cy="257175"/>
        </a:xfrm>
        <a:prstGeom prst="rect">
          <a:avLst/>
        </a:prstGeom>
        <a:noFill/>
        <a:ln w="9525" cmpd="sng">
          <a:noFill/>
        </a:ln>
      </xdr:spPr>
    </xdr:pic>
    <xdr:clientData fPrintsWithSheet="0"/>
  </xdr:twoCellAnchor>
  <xdr:twoCellAnchor>
    <xdr:from>
      <xdr:col>5</xdr:col>
      <xdr:colOff>1238250</xdr:colOff>
      <xdr:row>7</xdr:row>
      <xdr:rowOff>0</xdr:rowOff>
    </xdr:from>
    <xdr:to>
      <xdr:col>5</xdr:col>
      <xdr:colOff>1238250</xdr:colOff>
      <xdr:row>87</xdr:row>
      <xdr:rowOff>171450</xdr:rowOff>
    </xdr:to>
    <xdr:sp>
      <xdr:nvSpPr>
        <xdr:cNvPr id="2" name="Line 8"/>
        <xdr:cNvSpPr>
          <a:spLocks/>
        </xdr:cNvSpPr>
      </xdr:nvSpPr>
      <xdr:spPr>
        <a:xfrm>
          <a:off x="3762375" y="1866900"/>
          <a:ext cx="0" cy="1614487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581025</xdr:colOff>
      <xdr:row>7</xdr:row>
      <xdr:rowOff>0</xdr:rowOff>
    </xdr:from>
    <xdr:to>
      <xdr:col>16</xdr:col>
      <xdr:colOff>581025</xdr:colOff>
      <xdr:row>87</xdr:row>
      <xdr:rowOff>171450</xdr:rowOff>
    </xdr:to>
    <xdr:sp>
      <xdr:nvSpPr>
        <xdr:cNvPr id="3" name="Line 9"/>
        <xdr:cNvSpPr>
          <a:spLocks/>
        </xdr:cNvSpPr>
      </xdr:nvSpPr>
      <xdr:spPr>
        <a:xfrm>
          <a:off x="11258550" y="1866900"/>
          <a:ext cx="0" cy="1614487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1219200</xdr:colOff>
      <xdr:row>7</xdr:row>
      <xdr:rowOff>0</xdr:rowOff>
    </xdr:from>
    <xdr:to>
      <xdr:col>17</xdr:col>
      <xdr:colOff>9525</xdr:colOff>
      <xdr:row>7</xdr:row>
      <xdr:rowOff>0</xdr:rowOff>
    </xdr:to>
    <xdr:sp>
      <xdr:nvSpPr>
        <xdr:cNvPr id="4" name="Line 10"/>
        <xdr:cNvSpPr>
          <a:spLocks/>
        </xdr:cNvSpPr>
      </xdr:nvSpPr>
      <xdr:spPr>
        <a:xfrm rot="5400000">
          <a:off x="3743325" y="1866900"/>
          <a:ext cx="753427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1219200</xdr:colOff>
      <xdr:row>161</xdr:row>
      <xdr:rowOff>171450</xdr:rowOff>
    </xdr:from>
    <xdr:to>
      <xdr:col>17</xdr:col>
      <xdr:colOff>9525</xdr:colOff>
      <xdr:row>161</xdr:row>
      <xdr:rowOff>171450</xdr:rowOff>
    </xdr:to>
    <xdr:sp>
      <xdr:nvSpPr>
        <xdr:cNvPr id="5" name="Line 11"/>
        <xdr:cNvSpPr>
          <a:spLocks/>
        </xdr:cNvSpPr>
      </xdr:nvSpPr>
      <xdr:spPr>
        <a:xfrm rot="5400000">
          <a:off x="3743325" y="32623125"/>
          <a:ext cx="753427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1238250</xdr:colOff>
      <xdr:row>88</xdr:row>
      <xdr:rowOff>0</xdr:rowOff>
    </xdr:from>
    <xdr:to>
      <xdr:col>5</xdr:col>
      <xdr:colOff>1238250</xdr:colOff>
      <xdr:row>161</xdr:row>
      <xdr:rowOff>161925</xdr:rowOff>
    </xdr:to>
    <xdr:sp>
      <xdr:nvSpPr>
        <xdr:cNvPr id="6" name="Line 12"/>
        <xdr:cNvSpPr>
          <a:spLocks/>
        </xdr:cNvSpPr>
      </xdr:nvSpPr>
      <xdr:spPr>
        <a:xfrm>
          <a:off x="3762375" y="18030825"/>
          <a:ext cx="0" cy="1458277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581025</xdr:colOff>
      <xdr:row>88</xdr:row>
      <xdr:rowOff>0</xdr:rowOff>
    </xdr:from>
    <xdr:to>
      <xdr:col>16</xdr:col>
      <xdr:colOff>581025</xdr:colOff>
      <xdr:row>161</xdr:row>
      <xdr:rowOff>161925</xdr:rowOff>
    </xdr:to>
    <xdr:sp>
      <xdr:nvSpPr>
        <xdr:cNvPr id="7" name="Line 13"/>
        <xdr:cNvSpPr>
          <a:spLocks/>
        </xdr:cNvSpPr>
      </xdr:nvSpPr>
      <xdr:spPr>
        <a:xfrm>
          <a:off x="11258550" y="18030825"/>
          <a:ext cx="0" cy="1458277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3086100</xdr:colOff>
      <xdr:row>3</xdr:row>
      <xdr:rowOff>57150</xdr:rowOff>
    </xdr:from>
    <xdr:to>
      <xdr:col>23</xdr:col>
      <xdr:colOff>19050</xdr:colOff>
      <xdr:row>4</xdr:row>
      <xdr:rowOff>180975</xdr:rowOff>
    </xdr:to>
    <xdr:pic>
      <xdr:nvPicPr>
        <xdr:cNvPr id="1" name="CommandButton1"/>
        <xdr:cNvPicPr preferRelativeResize="1">
          <a:picLocks noChangeAspect="1"/>
        </xdr:cNvPicPr>
      </xdr:nvPicPr>
      <xdr:blipFill>
        <a:blip r:embed="rId1"/>
        <a:stretch>
          <a:fillRect/>
        </a:stretch>
      </xdr:blipFill>
      <xdr:spPr>
        <a:xfrm>
          <a:off x="16440150" y="723900"/>
          <a:ext cx="790575" cy="3048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xdr:row>
      <xdr:rowOff>171450</xdr:rowOff>
    </xdr:from>
    <xdr:to>
      <xdr:col>6</xdr:col>
      <xdr:colOff>609600</xdr:colOff>
      <xdr:row>2</xdr:row>
      <xdr:rowOff>285750</xdr:rowOff>
    </xdr:to>
    <xdr:pic>
      <xdr:nvPicPr>
        <xdr:cNvPr id="1" name="CommandButton1"/>
        <xdr:cNvPicPr preferRelativeResize="1">
          <a:picLocks noChangeAspect="1"/>
        </xdr:cNvPicPr>
      </xdr:nvPicPr>
      <xdr:blipFill>
        <a:blip r:embed="rId1"/>
        <a:stretch>
          <a:fillRect/>
        </a:stretch>
      </xdr:blipFill>
      <xdr:spPr>
        <a:xfrm>
          <a:off x="8734425" y="552450"/>
          <a:ext cx="790575" cy="3048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25</xdr:row>
      <xdr:rowOff>0</xdr:rowOff>
    </xdr:from>
    <xdr:to>
      <xdr:col>7</xdr:col>
      <xdr:colOff>0</xdr:colOff>
      <xdr:row>25</xdr:row>
      <xdr:rowOff>0</xdr:rowOff>
    </xdr:to>
    <xdr:sp>
      <xdr:nvSpPr>
        <xdr:cNvPr id="1" name="Line 1"/>
        <xdr:cNvSpPr>
          <a:spLocks/>
        </xdr:cNvSpPr>
      </xdr:nvSpPr>
      <xdr:spPr>
        <a:xfrm>
          <a:off x="5857875" y="4829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2" name="Line 2"/>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3" name="Line 3"/>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4" name="Line 4"/>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5" name="Line 5"/>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6" name="Line 6"/>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7" name="Line 7"/>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12</xdr:row>
      <xdr:rowOff>0</xdr:rowOff>
    </xdr:from>
    <xdr:to>
      <xdr:col>4</xdr:col>
      <xdr:colOff>561975</xdr:colOff>
      <xdr:row>12</xdr:row>
      <xdr:rowOff>0</xdr:rowOff>
    </xdr:to>
    <xdr:sp>
      <xdr:nvSpPr>
        <xdr:cNvPr id="8" name="Line 8"/>
        <xdr:cNvSpPr>
          <a:spLocks/>
        </xdr:cNvSpPr>
      </xdr:nvSpPr>
      <xdr:spPr>
        <a:xfrm>
          <a:off x="3552825" y="2486025"/>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9" name="Line 9"/>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10" name="Line 10"/>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11" name="Line 11"/>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12" name="Line 12"/>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13" name="Line 13"/>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14" name="Line 14"/>
        <xdr:cNvSpPr>
          <a:spLocks/>
        </xdr:cNvSpPr>
      </xdr:nvSpPr>
      <xdr:spPr>
        <a:xfrm>
          <a:off x="2590800" y="4972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12</xdr:row>
      <xdr:rowOff>0</xdr:rowOff>
    </xdr:from>
    <xdr:to>
      <xdr:col>5</xdr:col>
      <xdr:colOff>571500</xdr:colOff>
      <xdr:row>12</xdr:row>
      <xdr:rowOff>0</xdr:rowOff>
    </xdr:to>
    <xdr:sp>
      <xdr:nvSpPr>
        <xdr:cNvPr id="15" name="Line 15"/>
        <xdr:cNvSpPr>
          <a:spLocks/>
        </xdr:cNvSpPr>
      </xdr:nvSpPr>
      <xdr:spPr>
        <a:xfrm>
          <a:off x="4371975" y="2486025"/>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21</xdr:row>
      <xdr:rowOff>0</xdr:rowOff>
    </xdr:from>
    <xdr:to>
      <xdr:col>10</xdr:col>
      <xdr:colOff>571500</xdr:colOff>
      <xdr:row>21</xdr:row>
      <xdr:rowOff>0</xdr:rowOff>
    </xdr:to>
    <xdr:sp>
      <xdr:nvSpPr>
        <xdr:cNvPr id="16" name="Line 21"/>
        <xdr:cNvSpPr>
          <a:spLocks/>
        </xdr:cNvSpPr>
      </xdr:nvSpPr>
      <xdr:spPr>
        <a:xfrm>
          <a:off x="8420100"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12</xdr:row>
      <xdr:rowOff>0</xdr:rowOff>
    </xdr:from>
    <xdr:to>
      <xdr:col>6</xdr:col>
      <xdr:colOff>542925</xdr:colOff>
      <xdr:row>12</xdr:row>
      <xdr:rowOff>0</xdr:rowOff>
    </xdr:to>
    <xdr:sp>
      <xdr:nvSpPr>
        <xdr:cNvPr id="17" name="Line 22"/>
        <xdr:cNvSpPr>
          <a:spLocks/>
        </xdr:cNvSpPr>
      </xdr:nvSpPr>
      <xdr:spPr>
        <a:xfrm>
          <a:off x="5153025" y="2486025"/>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12</xdr:row>
      <xdr:rowOff>0</xdr:rowOff>
    </xdr:from>
    <xdr:to>
      <xdr:col>7</xdr:col>
      <xdr:colOff>542925</xdr:colOff>
      <xdr:row>12</xdr:row>
      <xdr:rowOff>0</xdr:rowOff>
    </xdr:to>
    <xdr:sp>
      <xdr:nvSpPr>
        <xdr:cNvPr id="18" name="Line 23"/>
        <xdr:cNvSpPr>
          <a:spLocks/>
        </xdr:cNvSpPr>
      </xdr:nvSpPr>
      <xdr:spPr>
        <a:xfrm>
          <a:off x="5962650" y="2486025"/>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12</xdr:row>
      <xdr:rowOff>0</xdr:rowOff>
    </xdr:from>
    <xdr:to>
      <xdr:col>8</xdr:col>
      <xdr:colOff>533400</xdr:colOff>
      <xdr:row>12</xdr:row>
      <xdr:rowOff>0</xdr:rowOff>
    </xdr:to>
    <xdr:sp>
      <xdr:nvSpPr>
        <xdr:cNvPr id="19" name="Line 24"/>
        <xdr:cNvSpPr>
          <a:spLocks/>
        </xdr:cNvSpPr>
      </xdr:nvSpPr>
      <xdr:spPr>
        <a:xfrm>
          <a:off x="6762750" y="2486025"/>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12</xdr:row>
      <xdr:rowOff>0</xdr:rowOff>
    </xdr:from>
    <xdr:to>
      <xdr:col>10</xdr:col>
      <xdr:colOff>571500</xdr:colOff>
      <xdr:row>12</xdr:row>
      <xdr:rowOff>0</xdr:rowOff>
    </xdr:to>
    <xdr:sp>
      <xdr:nvSpPr>
        <xdr:cNvPr id="20" name="Line 25"/>
        <xdr:cNvSpPr>
          <a:spLocks/>
        </xdr:cNvSpPr>
      </xdr:nvSpPr>
      <xdr:spPr>
        <a:xfrm>
          <a:off x="8420100" y="2486025"/>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34</xdr:row>
      <xdr:rowOff>0</xdr:rowOff>
    </xdr:from>
    <xdr:to>
      <xdr:col>7</xdr:col>
      <xdr:colOff>0</xdr:colOff>
      <xdr:row>34</xdr:row>
      <xdr:rowOff>0</xdr:rowOff>
    </xdr:to>
    <xdr:sp>
      <xdr:nvSpPr>
        <xdr:cNvPr id="21" name="Line 26"/>
        <xdr:cNvSpPr>
          <a:spLocks/>
        </xdr:cNvSpPr>
      </xdr:nvSpPr>
      <xdr:spPr>
        <a:xfrm>
          <a:off x="5857875" y="6572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22" name="Line 27"/>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23" name="Line 28"/>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24" name="Line 29"/>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25" name="Line 30"/>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26" name="Line 31"/>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27" name="Line 32"/>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28" name="Line 33"/>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29" name="Line 34"/>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30" name="Line 35"/>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31" name="Line 36"/>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32" name="Line 37"/>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35</xdr:row>
      <xdr:rowOff>0</xdr:rowOff>
    </xdr:to>
    <xdr:sp>
      <xdr:nvSpPr>
        <xdr:cNvPr id="33" name="Line 38"/>
        <xdr:cNvSpPr>
          <a:spLocks/>
        </xdr:cNvSpPr>
      </xdr:nvSpPr>
      <xdr:spPr>
        <a:xfrm>
          <a:off x="2590800" y="6743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30</xdr:row>
      <xdr:rowOff>0</xdr:rowOff>
    </xdr:from>
    <xdr:to>
      <xdr:col>10</xdr:col>
      <xdr:colOff>571500</xdr:colOff>
      <xdr:row>30</xdr:row>
      <xdr:rowOff>0</xdr:rowOff>
    </xdr:to>
    <xdr:sp>
      <xdr:nvSpPr>
        <xdr:cNvPr id="34" name="Line 44"/>
        <xdr:cNvSpPr>
          <a:spLocks/>
        </xdr:cNvSpPr>
      </xdr:nvSpPr>
      <xdr:spPr>
        <a:xfrm>
          <a:off x="8420100"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12</xdr:row>
      <xdr:rowOff>0</xdr:rowOff>
    </xdr:from>
    <xdr:to>
      <xdr:col>9</xdr:col>
      <xdr:colOff>533400</xdr:colOff>
      <xdr:row>12</xdr:row>
      <xdr:rowOff>0</xdr:rowOff>
    </xdr:to>
    <xdr:sp>
      <xdr:nvSpPr>
        <xdr:cNvPr id="35" name="Line 45"/>
        <xdr:cNvSpPr>
          <a:spLocks/>
        </xdr:cNvSpPr>
      </xdr:nvSpPr>
      <xdr:spPr>
        <a:xfrm>
          <a:off x="7572375" y="2486025"/>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21</xdr:row>
      <xdr:rowOff>0</xdr:rowOff>
    </xdr:from>
    <xdr:to>
      <xdr:col>9</xdr:col>
      <xdr:colOff>533400</xdr:colOff>
      <xdr:row>21</xdr:row>
      <xdr:rowOff>0</xdr:rowOff>
    </xdr:to>
    <xdr:sp>
      <xdr:nvSpPr>
        <xdr:cNvPr id="36" name="Line 46"/>
        <xdr:cNvSpPr>
          <a:spLocks/>
        </xdr:cNvSpPr>
      </xdr:nvSpPr>
      <xdr:spPr>
        <a:xfrm>
          <a:off x="7572375"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30</xdr:row>
      <xdr:rowOff>0</xdr:rowOff>
    </xdr:from>
    <xdr:to>
      <xdr:col>9</xdr:col>
      <xdr:colOff>533400</xdr:colOff>
      <xdr:row>30</xdr:row>
      <xdr:rowOff>0</xdr:rowOff>
    </xdr:to>
    <xdr:sp>
      <xdr:nvSpPr>
        <xdr:cNvPr id="37" name="Line 47"/>
        <xdr:cNvSpPr>
          <a:spLocks/>
        </xdr:cNvSpPr>
      </xdr:nvSpPr>
      <xdr:spPr>
        <a:xfrm>
          <a:off x="7572375"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21</xdr:row>
      <xdr:rowOff>0</xdr:rowOff>
    </xdr:from>
    <xdr:to>
      <xdr:col>9</xdr:col>
      <xdr:colOff>533400</xdr:colOff>
      <xdr:row>21</xdr:row>
      <xdr:rowOff>0</xdr:rowOff>
    </xdr:to>
    <xdr:sp>
      <xdr:nvSpPr>
        <xdr:cNvPr id="38" name="Line 48"/>
        <xdr:cNvSpPr>
          <a:spLocks/>
        </xdr:cNvSpPr>
      </xdr:nvSpPr>
      <xdr:spPr>
        <a:xfrm>
          <a:off x="7572375"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30</xdr:row>
      <xdr:rowOff>0</xdr:rowOff>
    </xdr:from>
    <xdr:to>
      <xdr:col>9</xdr:col>
      <xdr:colOff>533400</xdr:colOff>
      <xdr:row>30</xdr:row>
      <xdr:rowOff>0</xdr:rowOff>
    </xdr:to>
    <xdr:sp>
      <xdr:nvSpPr>
        <xdr:cNvPr id="39" name="Line 49"/>
        <xdr:cNvSpPr>
          <a:spLocks/>
        </xdr:cNvSpPr>
      </xdr:nvSpPr>
      <xdr:spPr>
        <a:xfrm>
          <a:off x="7572375"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21</xdr:row>
      <xdr:rowOff>0</xdr:rowOff>
    </xdr:from>
    <xdr:to>
      <xdr:col>4</xdr:col>
      <xdr:colOff>561975</xdr:colOff>
      <xdr:row>21</xdr:row>
      <xdr:rowOff>0</xdr:rowOff>
    </xdr:to>
    <xdr:sp>
      <xdr:nvSpPr>
        <xdr:cNvPr id="40" name="Line 50"/>
        <xdr:cNvSpPr>
          <a:spLocks/>
        </xdr:cNvSpPr>
      </xdr:nvSpPr>
      <xdr:spPr>
        <a:xfrm>
          <a:off x="3552825"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21</xdr:row>
      <xdr:rowOff>0</xdr:rowOff>
    </xdr:from>
    <xdr:to>
      <xdr:col>5</xdr:col>
      <xdr:colOff>571500</xdr:colOff>
      <xdr:row>21</xdr:row>
      <xdr:rowOff>0</xdr:rowOff>
    </xdr:to>
    <xdr:sp>
      <xdr:nvSpPr>
        <xdr:cNvPr id="41" name="Line 51"/>
        <xdr:cNvSpPr>
          <a:spLocks/>
        </xdr:cNvSpPr>
      </xdr:nvSpPr>
      <xdr:spPr>
        <a:xfrm>
          <a:off x="4371975"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21</xdr:row>
      <xdr:rowOff>0</xdr:rowOff>
    </xdr:from>
    <xdr:to>
      <xdr:col>6</xdr:col>
      <xdr:colOff>542925</xdr:colOff>
      <xdr:row>21</xdr:row>
      <xdr:rowOff>0</xdr:rowOff>
    </xdr:to>
    <xdr:sp>
      <xdr:nvSpPr>
        <xdr:cNvPr id="42" name="Line 52"/>
        <xdr:cNvSpPr>
          <a:spLocks/>
        </xdr:cNvSpPr>
      </xdr:nvSpPr>
      <xdr:spPr>
        <a:xfrm>
          <a:off x="5153025"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21</xdr:row>
      <xdr:rowOff>0</xdr:rowOff>
    </xdr:from>
    <xdr:to>
      <xdr:col>7</xdr:col>
      <xdr:colOff>542925</xdr:colOff>
      <xdr:row>21</xdr:row>
      <xdr:rowOff>0</xdr:rowOff>
    </xdr:to>
    <xdr:sp>
      <xdr:nvSpPr>
        <xdr:cNvPr id="43" name="Line 53"/>
        <xdr:cNvSpPr>
          <a:spLocks/>
        </xdr:cNvSpPr>
      </xdr:nvSpPr>
      <xdr:spPr>
        <a:xfrm>
          <a:off x="5962650"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21</xdr:row>
      <xdr:rowOff>0</xdr:rowOff>
    </xdr:from>
    <xdr:to>
      <xdr:col>8</xdr:col>
      <xdr:colOff>533400</xdr:colOff>
      <xdr:row>21</xdr:row>
      <xdr:rowOff>0</xdr:rowOff>
    </xdr:to>
    <xdr:sp>
      <xdr:nvSpPr>
        <xdr:cNvPr id="44" name="Line 54"/>
        <xdr:cNvSpPr>
          <a:spLocks/>
        </xdr:cNvSpPr>
      </xdr:nvSpPr>
      <xdr:spPr>
        <a:xfrm>
          <a:off x="6762750"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30</xdr:row>
      <xdr:rowOff>0</xdr:rowOff>
    </xdr:from>
    <xdr:to>
      <xdr:col>4</xdr:col>
      <xdr:colOff>561975</xdr:colOff>
      <xdr:row>30</xdr:row>
      <xdr:rowOff>0</xdr:rowOff>
    </xdr:to>
    <xdr:sp>
      <xdr:nvSpPr>
        <xdr:cNvPr id="45" name="Line 55"/>
        <xdr:cNvSpPr>
          <a:spLocks/>
        </xdr:cNvSpPr>
      </xdr:nvSpPr>
      <xdr:spPr>
        <a:xfrm>
          <a:off x="3552825"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30</xdr:row>
      <xdr:rowOff>0</xdr:rowOff>
    </xdr:from>
    <xdr:to>
      <xdr:col>5</xdr:col>
      <xdr:colOff>571500</xdr:colOff>
      <xdr:row>30</xdr:row>
      <xdr:rowOff>0</xdr:rowOff>
    </xdr:to>
    <xdr:sp>
      <xdr:nvSpPr>
        <xdr:cNvPr id="46" name="Line 56"/>
        <xdr:cNvSpPr>
          <a:spLocks/>
        </xdr:cNvSpPr>
      </xdr:nvSpPr>
      <xdr:spPr>
        <a:xfrm>
          <a:off x="4371975"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30</xdr:row>
      <xdr:rowOff>0</xdr:rowOff>
    </xdr:from>
    <xdr:to>
      <xdr:col>6</xdr:col>
      <xdr:colOff>542925</xdr:colOff>
      <xdr:row>30</xdr:row>
      <xdr:rowOff>0</xdr:rowOff>
    </xdr:to>
    <xdr:sp>
      <xdr:nvSpPr>
        <xdr:cNvPr id="47" name="Line 57"/>
        <xdr:cNvSpPr>
          <a:spLocks/>
        </xdr:cNvSpPr>
      </xdr:nvSpPr>
      <xdr:spPr>
        <a:xfrm>
          <a:off x="5153025"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30</xdr:row>
      <xdr:rowOff>0</xdr:rowOff>
    </xdr:from>
    <xdr:to>
      <xdr:col>7</xdr:col>
      <xdr:colOff>542925</xdr:colOff>
      <xdr:row>30</xdr:row>
      <xdr:rowOff>0</xdr:rowOff>
    </xdr:to>
    <xdr:sp>
      <xdr:nvSpPr>
        <xdr:cNvPr id="48" name="Line 58"/>
        <xdr:cNvSpPr>
          <a:spLocks/>
        </xdr:cNvSpPr>
      </xdr:nvSpPr>
      <xdr:spPr>
        <a:xfrm>
          <a:off x="5962650"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0</xdr:rowOff>
    </xdr:from>
    <xdr:to>
      <xdr:col>8</xdr:col>
      <xdr:colOff>533400</xdr:colOff>
      <xdr:row>30</xdr:row>
      <xdr:rowOff>0</xdr:rowOff>
    </xdr:to>
    <xdr:sp>
      <xdr:nvSpPr>
        <xdr:cNvPr id="49" name="Line 59"/>
        <xdr:cNvSpPr>
          <a:spLocks/>
        </xdr:cNvSpPr>
      </xdr:nvSpPr>
      <xdr:spPr>
        <a:xfrm>
          <a:off x="6762750"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21</xdr:row>
      <xdr:rowOff>0</xdr:rowOff>
    </xdr:from>
    <xdr:to>
      <xdr:col>4</xdr:col>
      <xdr:colOff>561975</xdr:colOff>
      <xdr:row>21</xdr:row>
      <xdr:rowOff>0</xdr:rowOff>
    </xdr:to>
    <xdr:sp>
      <xdr:nvSpPr>
        <xdr:cNvPr id="50" name="Line 60"/>
        <xdr:cNvSpPr>
          <a:spLocks/>
        </xdr:cNvSpPr>
      </xdr:nvSpPr>
      <xdr:spPr>
        <a:xfrm>
          <a:off x="3552825"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21</xdr:row>
      <xdr:rowOff>0</xdr:rowOff>
    </xdr:from>
    <xdr:to>
      <xdr:col>5</xdr:col>
      <xdr:colOff>571500</xdr:colOff>
      <xdr:row>21</xdr:row>
      <xdr:rowOff>0</xdr:rowOff>
    </xdr:to>
    <xdr:sp>
      <xdr:nvSpPr>
        <xdr:cNvPr id="51" name="Line 61"/>
        <xdr:cNvSpPr>
          <a:spLocks/>
        </xdr:cNvSpPr>
      </xdr:nvSpPr>
      <xdr:spPr>
        <a:xfrm>
          <a:off x="4371975"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21</xdr:row>
      <xdr:rowOff>0</xdr:rowOff>
    </xdr:from>
    <xdr:to>
      <xdr:col>6</xdr:col>
      <xdr:colOff>542925</xdr:colOff>
      <xdr:row>21</xdr:row>
      <xdr:rowOff>0</xdr:rowOff>
    </xdr:to>
    <xdr:sp>
      <xdr:nvSpPr>
        <xdr:cNvPr id="52" name="Line 62"/>
        <xdr:cNvSpPr>
          <a:spLocks/>
        </xdr:cNvSpPr>
      </xdr:nvSpPr>
      <xdr:spPr>
        <a:xfrm>
          <a:off x="5153025"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21</xdr:row>
      <xdr:rowOff>0</xdr:rowOff>
    </xdr:from>
    <xdr:to>
      <xdr:col>7</xdr:col>
      <xdr:colOff>542925</xdr:colOff>
      <xdr:row>21</xdr:row>
      <xdr:rowOff>0</xdr:rowOff>
    </xdr:to>
    <xdr:sp>
      <xdr:nvSpPr>
        <xdr:cNvPr id="53" name="Line 63"/>
        <xdr:cNvSpPr>
          <a:spLocks/>
        </xdr:cNvSpPr>
      </xdr:nvSpPr>
      <xdr:spPr>
        <a:xfrm>
          <a:off x="5962650"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21</xdr:row>
      <xdr:rowOff>0</xdr:rowOff>
    </xdr:from>
    <xdr:to>
      <xdr:col>8</xdr:col>
      <xdr:colOff>533400</xdr:colOff>
      <xdr:row>21</xdr:row>
      <xdr:rowOff>0</xdr:rowOff>
    </xdr:to>
    <xdr:sp>
      <xdr:nvSpPr>
        <xdr:cNvPr id="54" name="Line 64"/>
        <xdr:cNvSpPr>
          <a:spLocks/>
        </xdr:cNvSpPr>
      </xdr:nvSpPr>
      <xdr:spPr>
        <a:xfrm>
          <a:off x="6762750"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21</xdr:row>
      <xdr:rowOff>0</xdr:rowOff>
    </xdr:from>
    <xdr:to>
      <xdr:col>10</xdr:col>
      <xdr:colOff>571500</xdr:colOff>
      <xdr:row>21</xdr:row>
      <xdr:rowOff>0</xdr:rowOff>
    </xdr:to>
    <xdr:sp>
      <xdr:nvSpPr>
        <xdr:cNvPr id="55" name="Line 65"/>
        <xdr:cNvSpPr>
          <a:spLocks/>
        </xdr:cNvSpPr>
      </xdr:nvSpPr>
      <xdr:spPr>
        <a:xfrm>
          <a:off x="8420100"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21</xdr:row>
      <xdr:rowOff>0</xdr:rowOff>
    </xdr:from>
    <xdr:to>
      <xdr:col>9</xdr:col>
      <xdr:colOff>533400</xdr:colOff>
      <xdr:row>21</xdr:row>
      <xdr:rowOff>0</xdr:rowOff>
    </xdr:to>
    <xdr:sp>
      <xdr:nvSpPr>
        <xdr:cNvPr id="56" name="Line 66"/>
        <xdr:cNvSpPr>
          <a:spLocks/>
        </xdr:cNvSpPr>
      </xdr:nvSpPr>
      <xdr:spPr>
        <a:xfrm>
          <a:off x="7572375" y="411480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30</xdr:row>
      <xdr:rowOff>0</xdr:rowOff>
    </xdr:from>
    <xdr:to>
      <xdr:col>4</xdr:col>
      <xdr:colOff>561975</xdr:colOff>
      <xdr:row>30</xdr:row>
      <xdr:rowOff>0</xdr:rowOff>
    </xdr:to>
    <xdr:sp>
      <xdr:nvSpPr>
        <xdr:cNvPr id="57" name="Line 67"/>
        <xdr:cNvSpPr>
          <a:spLocks/>
        </xdr:cNvSpPr>
      </xdr:nvSpPr>
      <xdr:spPr>
        <a:xfrm>
          <a:off x="3552825"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30</xdr:row>
      <xdr:rowOff>0</xdr:rowOff>
    </xdr:from>
    <xdr:to>
      <xdr:col>5</xdr:col>
      <xdr:colOff>571500</xdr:colOff>
      <xdr:row>30</xdr:row>
      <xdr:rowOff>0</xdr:rowOff>
    </xdr:to>
    <xdr:sp>
      <xdr:nvSpPr>
        <xdr:cNvPr id="58" name="Line 68"/>
        <xdr:cNvSpPr>
          <a:spLocks/>
        </xdr:cNvSpPr>
      </xdr:nvSpPr>
      <xdr:spPr>
        <a:xfrm>
          <a:off x="4371975"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30</xdr:row>
      <xdr:rowOff>0</xdr:rowOff>
    </xdr:from>
    <xdr:to>
      <xdr:col>6</xdr:col>
      <xdr:colOff>542925</xdr:colOff>
      <xdr:row>30</xdr:row>
      <xdr:rowOff>0</xdr:rowOff>
    </xdr:to>
    <xdr:sp>
      <xdr:nvSpPr>
        <xdr:cNvPr id="59" name="Line 69"/>
        <xdr:cNvSpPr>
          <a:spLocks/>
        </xdr:cNvSpPr>
      </xdr:nvSpPr>
      <xdr:spPr>
        <a:xfrm>
          <a:off x="5153025"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30</xdr:row>
      <xdr:rowOff>0</xdr:rowOff>
    </xdr:from>
    <xdr:to>
      <xdr:col>7</xdr:col>
      <xdr:colOff>542925</xdr:colOff>
      <xdr:row>30</xdr:row>
      <xdr:rowOff>0</xdr:rowOff>
    </xdr:to>
    <xdr:sp>
      <xdr:nvSpPr>
        <xdr:cNvPr id="60" name="Line 70"/>
        <xdr:cNvSpPr>
          <a:spLocks/>
        </xdr:cNvSpPr>
      </xdr:nvSpPr>
      <xdr:spPr>
        <a:xfrm>
          <a:off x="5962650"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0</xdr:rowOff>
    </xdr:from>
    <xdr:to>
      <xdr:col>8</xdr:col>
      <xdr:colOff>533400</xdr:colOff>
      <xdr:row>30</xdr:row>
      <xdr:rowOff>0</xdr:rowOff>
    </xdr:to>
    <xdr:sp>
      <xdr:nvSpPr>
        <xdr:cNvPr id="61" name="Line 71"/>
        <xdr:cNvSpPr>
          <a:spLocks/>
        </xdr:cNvSpPr>
      </xdr:nvSpPr>
      <xdr:spPr>
        <a:xfrm>
          <a:off x="6762750"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30</xdr:row>
      <xdr:rowOff>0</xdr:rowOff>
    </xdr:from>
    <xdr:to>
      <xdr:col>10</xdr:col>
      <xdr:colOff>571500</xdr:colOff>
      <xdr:row>30</xdr:row>
      <xdr:rowOff>0</xdr:rowOff>
    </xdr:to>
    <xdr:sp>
      <xdr:nvSpPr>
        <xdr:cNvPr id="62" name="Line 72"/>
        <xdr:cNvSpPr>
          <a:spLocks/>
        </xdr:cNvSpPr>
      </xdr:nvSpPr>
      <xdr:spPr>
        <a:xfrm>
          <a:off x="8420100"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30</xdr:row>
      <xdr:rowOff>0</xdr:rowOff>
    </xdr:from>
    <xdr:to>
      <xdr:col>9</xdr:col>
      <xdr:colOff>533400</xdr:colOff>
      <xdr:row>30</xdr:row>
      <xdr:rowOff>0</xdr:rowOff>
    </xdr:to>
    <xdr:sp>
      <xdr:nvSpPr>
        <xdr:cNvPr id="63" name="Line 73"/>
        <xdr:cNvSpPr>
          <a:spLocks/>
        </xdr:cNvSpPr>
      </xdr:nvSpPr>
      <xdr:spPr>
        <a:xfrm>
          <a:off x="7572375" y="5810250"/>
          <a:ext cx="43815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12</xdr:col>
      <xdr:colOff>0</xdr:colOff>
      <xdr:row>3</xdr:row>
      <xdr:rowOff>66675</xdr:rowOff>
    </xdr:from>
    <xdr:to>
      <xdr:col>12</xdr:col>
      <xdr:colOff>790575</xdr:colOff>
      <xdr:row>5</xdr:row>
      <xdr:rowOff>0</xdr:rowOff>
    </xdr:to>
    <xdr:pic>
      <xdr:nvPicPr>
        <xdr:cNvPr id="64" name="CommandButton1"/>
        <xdr:cNvPicPr preferRelativeResize="1">
          <a:picLocks noChangeAspect="1"/>
        </xdr:cNvPicPr>
      </xdr:nvPicPr>
      <xdr:blipFill>
        <a:blip r:embed="rId1"/>
        <a:stretch>
          <a:fillRect/>
        </a:stretch>
      </xdr:blipFill>
      <xdr:spPr>
        <a:xfrm>
          <a:off x="9963150" y="685800"/>
          <a:ext cx="790575" cy="3048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190500</xdr:colOff>
      <xdr:row>36</xdr:row>
      <xdr:rowOff>238125</xdr:rowOff>
    </xdr:to>
    <xdr:sp>
      <xdr:nvSpPr>
        <xdr:cNvPr id="1" name="TextBox 6"/>
        <xdr:cNvSpPr txBox="1">
          <a:spLocks noChangeArrowheads="1"/>
        </xdr:cNvSpPr>
      </xdr:nvSpPr>
      <xdr:spPr>
        <a:xfrm>
          <a:off x="85725" y="171450"/>
          <a:ext cx="2076450" cy="6324600"/>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1" i="0" u="sng" baseline="0">
              <a:latin typeface="Arial"/>
              <a:ea typeface="Arial"/>
              <a:cs typeface="Arial"/>
            </a:rPr>
            <a:t>Important Notes(Conditions of Use)</a:t>
          </a:r>
          <a:r>
            <a:rPr lang="en-US" cap="none" sz="1100" b="0" i="0" u="none" baseline="0">
              <a:latin typeface="Arial"/>
              <a:ea typeface="Arial"/>
              <a:cs typeface="Arial"/>
            </a:rPr>
            <a:t>
1) Microsoft Excel 2003 for Windows XP is a registered trademark of Microsoft Corporation in the United States of America and other countries.
2) Other company names and product names are trademarks or registered trademarks of the companies concerned.
3) CASBEE for Property Appraisal Support Tool of data files that were developed using Microsoft Excel 2003 for Windows XP. These data files are protected by copyright law. They may not be duplicated or transferred (even in modified form) without the consent of the developers, authors, planners, and publishers.
4) This restriction does not apply to the use of input data and output results prepared on this software by its users. In such cases, the data concerned should include a statement to the effect that it was prepared using this assessment software. Note that the additional consent of Microsoft Corporation may be required for the use of screen images.
5) We accept no liability for the results of using this software or its instruction manual.
6) The specifications of this software and the contents of the operation manual are subject to change without prior notice.
7) This software was created using Microsoft Excel 2003 for Windows XP. We do not guarantee its operation on all computers.
</a:t>
          </a:r>
        </a:p>
      </xdr:txBody>
    </xdr:sp>
    <xdr:clientData/>
  </xdr:twoCellAnchor>
  <xdr:twoCellAnchor>
    <xdr:from>
      <xdr:col>7</xdr:col>
      <xdr:colOff>247650</xdr:colOff>
      <xdr:row>1</xdr:row>
      <xdr:rowOff>0</xdr:rowOff>
    </xdr:from>
    <xdr:to>
      <xdr:col>18</xdr:col>
      <xdr:colOff>123825</xdr:colOff>
      <xdr:row>36</xdr:row>
      <xdr:rowOff>228600</xdr:rowOff>
    </xdr:to>
    <xdr:sp>
      <xdr:nvSpPr>
        <xdr:cNvPr id="2" name="TextBox 7"/>
        <xdr:cNvSpPr txBox="1">
          <a:spLocks noChangeArrowheads="1"/>
        </xdr:cNvSpPr>
      </xdr:nvSpPr>
      <xdr:spPr>
        <a:xfrm>
          <a:off x="2219325" y="171450"/>
          <a:ext cx="3333750" cy="63150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1" i="0" u="none" baseline="0">
              <a:solidFill>
                <a:srgbClr val="000000"/>
              </a:solidFill>
              <a:latin typeface="Arial"/>
              <a:ea typeface="Arial"/>
              <a:cs typeface="Arial"/>
            </a:rPr>
            <a:t>Comprehensive Assessment System for Building Environmental Efficiency
CASBEE for Property Appraisal Support Tool Assessment Software</a:t>
          </a:r>
          <a:r>
            <a:rPr lang="en-US" cap="none" sz="1100" b="0" i="0" u="none" baseline="0">
              <a:solidFill>
                <a:srgbClr val="000000"/>
              </a:solidFill>
              <a:latin typeface="Arial"/>
              <a:ea typeface="Arial"/>
              <a:cs typeface="Arial"/>
            </a:rPr>
            <a:t>
Microsoft Excel 2003 for Windows XP Edition
CASBEE(PAe)_2009v1.0
Published in December 2009
Editorial assistance:       Housing Bureau, Ministry of Land, Infrastructure, Transport and Tourism
Software development:    Institute for Building Environment and Energy Conservation
Japan GreenBuild Council (JaGBC) / Japan Sustainable Building Consortium
(Research Committee, Comprehensive Assessment System for Built Environment Efficiency)
Planning and publication: Institute for Building Environment and Energy Conservation
Inquiries concerning software content, etc. :
Inquiries concerning the content of this software should be sent by e-mail only to the address below. A few days may be required before you receive a reply. Please refer to the manuals for Microsoft Windows, Microsoft Excel 2003 for Windows XP, and other software for instructions on their use.
Institute for Building Environment and Energy Conservation
2F Zenkyouren Building Kojimachi-kan, 3-5-1 Kojimachi, Chiyoda-ku, Tokyo 102-0083 Japan
E-mail: casbee-info@ibec.or.jp
URL: http://www.ibec.or.jp/
Copyright ©2009 Institute for Building Environment and Energy Conservation (IBEC)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bec.or.jp/Documents%20and%20Settings\T8300126\Local%20Settings\Temporary%20Internet%20Files\OLK48D\2007&#24180;&#29256;&#12477;&#12501;&#12488;\&#12377;&#12414;&#12356;&#12477;&#12501;&#12488;\Re_%20CASBEE_LCCO2&#12395;&#38306;&#12377;&#12427;&#25972;&#29702;&#12513;&#12514;\&#23621;&#20303;&#26178;&#12465;&#12540;&#12473;&#12473;&#12479;&#12487;&#12451;\070519_&#36939;&#29992;&#26178;CO2&#27010;&#31639;&#65288;&#36817;&#30000;&#2591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bec.or.jp/Documents%20and%20Settings\T8300126\Local%20Settings\Temporary%20Internet%20Files\OLK48D\Documents%20and%20Settings\mkyhk\&#12487;&#12473;&#12463;&#12488;&#12483;&#12503;\&#20303;&#23429;&#12510;&#12463;&#12525;&#12514;&#12487;&#12523;_&#22238;&#24112;&#24335;&#22793;&#26356;200605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bec.or.jp/Documents%20and%20Settings\T8300126\Local%20Settings\Temporary%20Internet%20Files\OLK48D\tem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ibec.or.jp/CASBEE&#38306;&#20418;\&#20840;CASBEE&#12477;&#12501;&#12488;\2008&#24180;&#29256;CASBEE&#26368;&#26032;\20081209CASBEE&#26368;&#26032;&#29256;\2007&#24180;&#29256;&#12477;&#12501;&#12488;\&#12377;&#12414;&#12356;&#12477;&#12501;&#12488;\Re_%20CASBEE_LCCO2&#12395;&#38306;&#12377;&#12427;&#25972;&#29702;&#12513;&#12514;\&#23621;&#20303;&#26178;&#12465;&#12540;&#12473;&#12473;&#12479;&#12487;&#12451;\070519_&#36939;&#29992;&#26178;CO2&#27010;&#31639;&#65288;&#36817;&#30000;&#25913;&#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ibec.or.jp/CASBEE&#38306;&#20418;\&#20840;CASBEE&#12477;&#12501;&#12488;\2008&#24180;&#29256;CASBEE&#26368;&#26032;\20081209CASBEE&#26368;&#26032;&#29256;\Documents%20and%20Settings\mkyhk\&#12487;&#12473;&#12463;&#12488;&#12483;&#12503;\&#20303;&#23429;&#12510;&#12463;&#12525;&#12514;&#12487;&#12523;_&#22238;&#24112;&#24335;&#22793;&#26356;20060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ibec.or.jp/CASBEE&#38306;&#20418;\&#20840;CASBEE&#12477;&#12501;&#12488;\2008&#24180;&#29256;CASBEE&#26368;&#26032;\20081209CASBEE&#26368;&#26032;&#29256;\te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8">
        <row r="2">
          <cell r="L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sheetName val="⑬原単位"/>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8">
        <row r="2">
          <cell r="L2">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sheetName val="⑬原単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dimension ref="A1:AB115"/>
  <sheetViews>
    <sheetView showGridLines="0" tabSelected="1" workbookViewId="0" topLeftCell="A1">
      <selection activeCell="C8" sqref="C8"/>
    </sheetView>
  </sheetViews>
  <sheetFormatPr defaultColWidth="9.00390625" defaultRowHeight="13.5" zeroHeight="1"/>
  <cols>
    <col min="1" max="1" width="1.75390625" style="175" customWidth="1"/>
    <col min="2" max="2" width="21.625" style="175" customWidth="1"/>
    <col min="3" max="3" width="17.875" style="175" customWidth="1"/>
    <col min="4" max="4" width="19.75390625" style="175" customWidth="1"/>
    <col min="5" max="5" width="17.875" style="175" customWidth="1"/>
    <col min="6" max="6" width="3.125" style="175" customWidth="1"/>
    <col min="7" max="7" width="20.875" style="175" customWidth="1"/>
    <col min="8" max="24" width="0" style="175" hidden="1" customWidth="1"/>
    <col min="25" max="16384" width="9.00390625" style="175" hidden="1" customWidth="1"/>
  </cols>
  <sheetData>
    <row r="1" spans="1:7" ht="13.5" customHeight="1">
      <c r="A1" s="173"/>
      <c r="B1" s="174"/>
      <c r="C1" s="173"/>
      <c r="D1" s="173"/>
      <c r="E1" s="173"/>
      <c r="F1" s="173"/>
      <c r="G1" s="173"/>
    </row>
    <row r="2" spans="1:7" ht="21.75" customHeight="1">
      <c r="A2" s="173"/>
      <c r="B2" s="174"/>
      <c r="C2" s="173"/>
      <c r="D2" s="173"/>
      <c r="E2" s="173"/>
      <c r="F2" s="173"/>
      <c r="G2" s="173"/>
    </row>
    <row r="3" spans="1:7" ht="21.75" customHeight="1">
      <c r="A3" s="173"/>
      <c r="B3" s="174"/>
      <c r="C3" s="173"/>
      <c r="D3" s="173"/>
      <c r="E3" s="173"/>
      <c r="F3" s="173"/>
      <c r="G3" s="173"/>
    </row>
    <row r="4" spans="1:7" ht="25.5" customHeight="1">
      <c r="A4" s="173"/>
      <c r="B4" s="176" t="s">
        <v>227</v>
      </c>
      <c r="C4" s="177"/>
      <c r="D4" s="177"/>
      <c r="E4" s="178"/>
      <c r="F4" s="173"/>
      <c r="G4" s="173"/>
    </row>
    <row r="5" spans="1:28" ht="13.5" customHeight="1">
      <c r="A5" s="179"/>
      <c r="B5" s="180" t="s">
        <v>228</v>
      </c>
      <c r="C5" s="650">
        <f>'A.Factor analysis'!O4</f>
        <v>0</v>
      </c>
      <c r="D5" s="173"/>
      <c r="E5" s="173"/>
      <c r="F5" s="173"/>
      <c r="G5" s="181"/>
      <c r="AB5" s="175" t="s">
        <v>96</v>
      </c>
    </row>
    <row r="6" spans="1:7" ht="13.5" customHeight="1">
      <c r="A6" s="179"/>
      <c r="B6" s="574" t="s">
        <v>71</v>
      </c>
      <c r="C6" s="651">
        <f>'A.Factor analysis'!K4</f>
        <v>0</v>
      </c>
      <c r="D6" s="173"/>
      <c r="E6" s="173"/>
      <c r="F6" s="173"/>
      <c r="G6" s="181"/>
    </row>
    <row r="7" spans="1:7" ht="6.75" customHeight="1" thickBot="1">
      <c r="A7" s="179"/>
      <c r="B7" s="181"/>
      <c r="C7" s="181"/>
      <c r="D7" s="181"/>
      <c r="E7" s="181"/>
      <c r="F7" s="173"/>
      <c r="G7" s="181"/>
    </row>
    <row r="8" spans="1:7" ht="17.25" customHeight="1">
      <c r="A8" s="179"/>
      <c r="B8" s="182" t="s">
        <v>229</v>
      </c>
      <c r="C8" s="183" t="s">
        <v>302</v>
      </c>
      <c r="D8" s="184"/>
      <c r="E8" s="185"/>
      <c r="F8" s="173"/>
      <c r="G8" s="181"/>
    </row>
    <row r="9" spans="1:7" ht="17.25" customHeight="1">
      <c r="A9" s="179"/>
      <c r="B9" s="186" t="s">
        <v>230</v>
      </c>
      <c r="C9" s="187"/>
      <c r="D9" s="187"/>
      <c r="E9" s="188"/>
      <c r="F9" s="173"/>
      <c r="G9" s="189"/>
    </row>
    <row r="10" spans="1:7" ht="17.25" customHeight="1">
      <c r="A10" s="173"/>
      <c r="B10" s="575" t="s">
        <v>72</v>
      </c>
      <c r="C10" s="652">
        <f>'A.Factor analysis'!B3</f>
        <v>0</v>
      </c>
      <c r="D10" s="970"/>
      <c r="E10" s="971"/>
      <c r="F10" s="173"/>
      <c r="G10" s="169"/>
    </row>
    <row r="11" spans="1:7" ht="17.25" customHeight="1">
      <c r="A11" s="173"/>
      <c r="B11" s="576" t="s">
        <v>73</v>
      </c>
      <c r="C11" s="991"/>
      <c r="D11" s="992"/>
      <c r="E11" s="993"/>
      <c r="F11" s="173"/>
      <c r="G11" s="169"/>
    </row>
    <row r="12" spans="1:7" ht="17.25" customHeight="1" thickBot="1">
      <c r="A12" s="173"/>
      <c r="B12" s="190"/>
      <c r="C12" s="191"/>
      <c r="D12" s="191"/>
      <c r="E12" s="192"/>
      <c r="F12" s="173"/>
      <c r="G12" s="193"/>
    </row>
    <row r="13" spans="1:7" ht="228" customHeight="1">
      <c r="A13" s="173"/>
      <c r="B13" s="194"/>
      <c r="C13" s="194"/>
      <c r="D13" s="194"/>
      <c r="E13" s="194"/>
      <c r="F13" s="173"/>
      <c r="G13" s="170"/>
    </row>
    <row r="14" spans="1:6" ht="14.25" hidden="1">
      <c r="A14" s="195"/>
      <c r="B14" s="195"/>
      <c r="C14" s="196"/>
      <c r="D14" s="195"/>
      <c r="E14" s="195"/>
      <c r="F14" s="195"/>
    </row>
    <row r="115" ht="14.25" hidden="1">
      <c r="B115" s="175" t="s">
        <v>94</v>
      </c>
    </row>
  </sheetData>
  <sheetProtection password="FB1F" sheet="1" objects="1" scenarios="1"/>
  <mergeCells count="1">
    <mergeCell ref="C11:E11"/>
  </mergeCells>
  <conditionalFormatting sqref="C8">
    <cfRule type="cellIs" priority="1" dxfId="0" operator="equal" stopIfTrue="1">
      <formula>0</formula>
    </cfRule>
  </conditionalFormatting>
  <conditionalFormatting sqref="C11:E11">
    <cfRule type="expression" priority="2" dxfId="0" stopIfTrue="1">
      <formula>$C$11=""</formula>
    </cfRule>
  </conditionalFormatting>
  <dataValidations count="1">
    <dataValidation type="list" allowBlank="1" showInputMessage="1" showErrorMessage="1" sqref="C8">
      <formula1>"Score 2006 version,Score 2008 version"</formula1>
    </dataValidation>
  </dataValidations>
  <printOptions/>
  <pageMargins left="0.75" right="0.75" top="1" bottom="1" header="0.512" footer="0.512"/>
  <pageSetup horizontalDpi="600" verticalDpi="600" orientation="portrait" paperSize="9" scale="84" r:id="rId2"/>
  <headerFooter alignWithMargins="0">
    <oddFooter>&amp;C&amp;P / &amp;N ページ</oddFooter>
  </headerFooter>
  <drawing r:id="rId1"/>
</worksheet>
</file>

<file path=xl/worksheets/sheet2.xml><?xml version="1.0" encoding="utf-8"?>
<worksheet xmlns="http://schemas.openxmlformats.org/spreadsheetml/2006/main" xmlns:r="http://schemas.openxmlformats.org/officeDocument/2006/relationships">
  <sheetPr codeName="Sheet1"/>
  <dimension ref="A1:AB296"/>
  <sheetViews>
    <sheetView showGridLines="0" zoomScaleSheetLayoutView="100" workbookViewId="0" topLeftCell="A1">
      <selection activeCell="E19" sqref="E19"/>
    </sheetView>
  </sheetViews>
  <sheetFormatPr defaultColWidth="9.00390625" defaultRowHeight="13.5" zeroHeight="1"/>
  <cols>
    <col min="1" max="1" width="1.4921875" style="175" customWidth="1"/>
    <col min="2" max="2" width="4.00390625" style="175" customWidth="1"/>
    <col min="3" max="3" width="5.125" style="175" customWidth="1"/>
    <col min="4" max="4" width="5.375" style="175" customWidth="1"/>
    <col min="5" max="6" width="12.625" style="175" customWidth="1"/>
    <col min="7" max="7" width="9.125" style="175" hidden="1" customWidth="1"/>
    <col min="8" max="11" width="9.25390625" style="175" customWidth="1"/>
    <col min="12" max="12" width="18.125" style="175" customWidth="1"/>
    <col min="13" max="13" width="9.625" style="175" customWidth="1"/>
    <col min="14" max="14" width="7.125" style="175" customWidth="1"/>
    <col min="15" max="15" width="9.625" style="175" customWidth="1"/>
    <col min="16" max="16" width="7.125" style="175" customWidth="1"/>
    <col min="17" max="17" width="7.75390625" style="175" customWidth="1"/>
    <col min="18" max="18" width="2.25390625" style="175" customWidth="1"/>
    <col min="19" max="19" width="2.75390625" style="175" hidden="1" customWidth="1"/>
    <col min="20" max="20" width="4.625" style="195" hidden="1" customWidth="1"/>
    <col min="21" max="21" width="4.375" style="195" hidden="1" customWidth="1"/>
    <col min="22" max="22" width="4.625" style="195" hidden="1" customWidth="1"/>
    <col min="23" max="23" width="3.625" style="195" hidden="1" customWidth="1"/>
    <col min="24" max="24" width="4.25390625" style="195" customWidth="1"/>
    <col min="25" max="26" width="9.00390625" style="195" hidden="1" customWidth="1"/>
    <col min="27" max="27" width="4.625" style="195" hidden="1" customWidth="1"/>
    <col min="28" max="28" width="9.00390625" style="195" hidden="1" customWidth="1"/>
    <col min="29" max="29" width="4.625" style="195" hidden="1" customWidth="1"/>
    <col min="30" max="40" width="9.00390625" style="195" hidden="1" customWidth="1"/>
    <col min="41" max="16384" width="9.00390625" style="175" hidden="1" customWidth="1"/>
  </cols>
  <sheetData>
    <row r="1" spans="1:17" ht="22.5" customHeight="1" thickBot="1">
      <c r="A1" s="198"/>
      <c r="B1" s="199" t="s">
        <v>223</v>
      </c>
      <c r="C1" s="200"/>
      <c r="D1" s="201"/>
      <c r="E1" s="198"/>
      <c r="F1" s="198"/>
      <c r="G1" s="198"/>
      <c r="H1" s="804"/>
      <c r="I1" s="805"/>
      <c r="J1" s="804"/>
      <c r="K1" s="804"/>
      <c r="L1" s="804"/>
      <c r="M1" s="804"/>
      <c r="N1" s="202"/>
      <c r="O1" s="203"/>
      <c r="P1" s="198"/>
      <c r="Q1" s="204"/>
    </row>
    <row r="2" spans="1:18" ht="27" customHeight="1" thickBot="1" thickTop="1">
      <c r="A2" s="198"/>
      <c r="B2" s="205">
        <f>IF(J4="","",J4)</f>
      </c>
      <c r="C2" s="206"/>
      <c r="D2" s="207"/>
      <c r="E2" s="208"/>
      <c r="F2" s="209"/>
      <c r="G2" s="210"/>
      <c r="H2" s="804"/>
      <c r="I2" s="211"/>
      <c r="J2" s="212" t="s">
        <v>222</v>
      </c>
      <c r="M2" s="213"/>
      <c r="N2" s="1052" t="s">
        <v>67</v>
      </c>
      <c r="O2" s="1053"/>
      <c r="P2" s="1053"/>
      <c r="Q2" s="1053"/>
      <c r="R2" s="1053"/>
    </row>
    <row r="3" spans="1:17" ht="20.25" customHeight="1" thickBot="1" thickTop="1">
      <c r="A3" s="198"/>
      <c r="B3" s="1025"/>
      <c r="C3" s="1026"/>
      <c r="D3" s="1026"/>
      <c r="E3" s="1026"/>
      <c r="F3" s="1027"/>
      <c r="G3" s="214">
        <f>B3</f>
        <v>0</v>
      </c>
      <c r="H3" s="804"/>
      <c r="I3" s="806"/>
      <c r="K3" s="804"/>
      <c r="L3" s="804"/>
      <c r="P3" s="215"/>
      <c r="Q3" s="215"/>
    </row>
    <row r="4" spans="1:17" ht="15.75" thickBot="1">
      <c r="A4" s="198"/>
      <c r="B4" s="216"/>
      <c r="C4" s="217"/>
      <c r="D4" s="218"/>
      <c r="E4" s="198"/>
      <c r="F4" s="198"/>
      <c r="G4" s="198"/>
      <c r="H4" s="573" t="s">
        <v>70</v>
      </c>
      <c r="I4" s="219"/>
      <c r="J4" s="1016"/>
      <c r="K4" s="1017"/>
      <c r="L4" s="649" t="s">
        <v>77</v>
      </c>
      <c r="M4" s="1018"/>
      <c r="N4" s="1019"/>
      <c r="O4" s="198"/>
      <c r="P4" s="198"/>
      <c r="Q4" s="204"/>
    </row>
    <row r="5" spans="1:28" ht="16.5" thickBot="1">
      <c r="A5" s="198"/>
      <c r="B5" s="220" t="s">
        <v>98</v>
      </c>
      <c r="C5" s="221"/>
      <c r="D5" s="222"/>
      <c r="E5" s="1014"/>
      <c r="F5" s="1015"/>
      <c r="G5" s="223"/>
      <c r="H5" s="807" t="s">
        <v>295</v>
      </c>
      <c r="I5" s="808"/>
      <c r="J5" s="808"/>
      <c r="K5" s="808"/>
      <c r="L5" s="808"/>
      <c r="M5" s="809"/>
      <c r="N5" s="809"/>
      <c r="O5" s="809"/>
      <c r="P5" s="809"/>
      <c r="Q5" s="224"/>
      <c r="AB5" s="195" t="s">
        <v>96</v>
      </c>
    </row>
    <row r="6" spans="1:17" ht="15">
      <c r="A6" s="198"/>
      <c r="B6" s="225"/>
      <c r="C6" s="226"/>
      <c r="D6" s="227"/>
      <c r="E6" s="228"/>
      <c r="F6" s="229"/>
      <c r="G6" s="230"/>
      <c r="H6" s="810"/>
      <c r="I6" s="811"/>
      <c r="J6" s="811"/>
      <c r="K6" s="811"/>
      <c r="L6" s="811"/>
      <c r="M6" s="1008" t="s">
        <v>9</v>
      </c>
      <c r="N6" s="1009"/>
      <c r="O6" s="1010" t="s">
        <v>224</v>
      </c>
      <c r="P6" s="1011"/>
      <c r="Q6" s="231"/>
    </row>
    <row r="7" spans="1:17" ht="30">
      <c r="A7" s="198"/>
      <c r="B7" s="232" t="s">
        <v>81</v>
      </c>
      <c r="C7" s="233"/>
      <c r="D7" s="234"/>
      <c r="E7" s="235"/>
      <c r="F7" s="236"/>
      <c r="G7" s="237"/>
      <c r="H7" s="812" t="s">
        <v>233</v>
      </c>
      <c r="I7" s="813"/>
      <c r="J7" s="813"/>
      <c r="K7" s="813"/>
      <c r="L7" s="814"/>
      <c r="M7" s="238" t="s">
        <v>225</v>
      </c>
      <c r="N7" s="239" t="s">
        <v>11</v>
      </c>
      <c r="O7" s="240" t="s">
        <v>225</v>
      </c>
      <c r="P7" s="241" t="s">
        <v>11</v>
      </c>
      <c r="Q7" s="242" t="s">
        <v>226</v>
      </c>
    </row>
    <row r="8" spans="1:17" ht="16.5" thickBot="1">
      <c r="A8" s="198"/>
      <c r="B8" s="243" t="s">
        <v>16</v>
      </c>
      <c r="C8" s="244"/>
      <c r="D8" s="245"/>
      <c r="E8" s="246"/>
      <c r="F8" s="247"/>
      <c r="G8" s="248"/>
      <c r="H8" s="815"/>
      <c r="I8" s="816"/>
      <c r="J8" s="816"/>
      <c r="K8" s="816"/>
      <c r="L8" s="817"/>
      <c r="M8" s="605"/>
      <c r="N8" s="606"/>
      <c r="O8" s="45"/>
      <c r="P8" s="607"/>
      <c r="Q8" s="37"/>
    </row>
    <row r="9" spans="1:17" ht="15.75" thickBot="1">
      <c r="A9" s="198"/>
      <c r="B9" s="249" t="s">
        <v>97</v>
      </c>
      <c r="C9" s="250" t="s">
        <v>17</v>
      </c>
      <c r="D9" s="250"/>
      <c r="E9" s="250"/>
      <c r="F9" s="251"/>
      <c r="G9" s="252"/>
      <c r="H9" s="818"/>
      <c r="I9" s="819"/>
      <c r="J9" s="819"/>
      <c r="K9" s="819"/>
      <c r="L9" s="820"/>
      <c r="M9" s="608"/>
      <c r="N9" s="609"/>
      <c r="O9" s="48"/>
      <c r="P9" s="610"/>
      <c r="Q9" s="38"/>
    </row>
    <row r="10" spans="1:17" ht="15">
      <c r="A10" s="198"/>
      <c r="B10" s="253">
        <v>1</v>
      </c>
      <c r="C10" s="254" t="s">
        <v>18</v>
      </c>
      <c r="D10" s="255"/>
      <c r="E10" s="256"/>
      <c r="F10" s="257"/>
      <c r="G10" s="258"/>
      <c r="H10" s="821"/>
      <c r="I10" s="822"/>
      <c r="J10" s="822"/>
      <c r="K10" s="822"/>
      <c r="L10" s="823"/>
      <c r="M10" s="15"/>
      <c r="N10" s="611"/>
      <c r="O10" s="15"/>
      <c r="P10" s="612"/>
      <c r="Q10" s="39"/>
    </row>
    <row r="11" spans="1:17" ht="15.75" thickBot="1">
      <c r="A11" s="198"/>
      <c r="B11" s="259"/>
      <c r="C11" s="260">
        <v>1.1</v>
      </c>
      <c r="D11" s="261" t="s">
        <v>99</v>
      </c>
      <c r="E11" s="262"/>
      <c r="F11" s="263"/>
      <c r="G11" s="264">
        <v>5</v>
      </c>
      <c r="H11" s="824"/>
      <c r="I11" s="825"/>
      <c r="J11" s="825"/>
      <c r="K11" s="825"/>
      <c r="L11" s="826"/>
      <c r="M11" s="16"/>
      <c r="N11" s="613"/>
      <c r="O11" s="16"/>
      <c r="P11" s="613"/>
      <c r="Q11" s="53"/>
    </row>
    <row r="12" spans="1:17" ht="14.25">
      <c r="A12" s="198"/>
      <c r="B12" s="259"/>
      <c r="C12" s="1"/>
      <c r="D12" s="265">
        <v>1</v>
      </c>
      <c r="E12" s="266" t="s">
        <v>19</v>
      </c>
      <c r="F12" s="267"/>
      <c r="G12" s="264"/>
      <c r="H12" s="1020"/>
      <c r="I12" s="1028"/>
      <c r="J12" s="1028"/>
      <c r="K12" s="1028"/>
      <c r="L12" s="1029"/>
      <c r="M12" s="17"/>
      <c r="N12" s="614"/>
      <c r="O12" s="17"/>
      <c r="P12" s="614"/>
      <c r="Q12" s="39"/>
    </row>
    <row r="13" spans="1:17" s="272" customFormat="1" ht="25.5" customHeight="1" thickBot="1">
      <c r="A13" s="270"/>
      <c r="B13" s="259"/>
      <c r="C13" s="2"/>
      <c r="D13" s="265">
        <v>2</v>
      </c>
      <c r="E13" s="1012" t="s">
        <v>220</v>
      </c>
      <c r="F13" s="1030"/>
      <c r="G13" s="271"/>
      <c r="H13" s="1020"/>
      <c r="I13" s="1021"/>
      <c r="J13" s="1021"/>
      <c r="K13" s="1021"/>
      <c r="L13" s="1022"/>
      <c r="M13" s="22"/>
      <c r="N13" s="614"/>
      <c r="O13" s="22"/>
      <c r="P13" s="614"/>
      <c r="Q13" s="39"/>
    </row>
    <row r="14" spans="1:17" ht="15.75" thickBot="1">
      <c r="A14" s="198"/>
      <c r="B14" s="259"/>
      <c r="C14" s="273">
        <v>1.2</v>
      </c>
      <c r="D14" s="274" t="s">
        <v>20</v>
      </c>
      <c r="E14" s="274"/>
      <c r="F14" s="275"/>
      <c r="G14" s="264"/>
      <c r="H14" s="821"/>
      <c r="I14" s="822"/>
      <c r="J14" s="822"/>
      <c r="K14" s="822"/>
      <c r="L14" s="823"/>
      <c r="M14" s="16"/>
      <c r="N14" s="614"/>
      <c r="O14" s="16"/>
      <c r="P14" s="614"/>
      <c r="Q14" s="39"/>
    </row>
    <row r="15" spans="1:17" ht="15">
      <c r="A15" s="198"/>
      <c r="B15" s="259"/>
      <c r="C15" s="273"/>
      <c r="D15" s="265">
        <v>1</v>
      </c>
      <c r="E15" s="276" t="s">
        <v>21</v>
      </c>
      <c r="F15" s="263"/>
      <c r="G15" s="264"/>
      <c r="H15" s="1020"/>
      <c r="I15" s="1021"/>
      <c r="J15" s="1021"/>
      <c r="K15" s="1021"/>
      <c r="L15" s="1022"/>
      <c r="M15" s="17"/>
      <c r="N15" s="614"/>
      <c r="O15" s="17"/>
      <c r="P15" s="614"/>
      <c r="Q15" s="39"/>
    </row>
    <row r="16" spans="1:17" ht="14.25">
      <c r="A16" s="198"/>
      <c r="B16" s="259"/>
      <c r="C16" s="1"/>
      <c r="D16" s="265">
        <v>2</v>
      </c>
      <c r="E16" s="276" t="s">
        <v>22</v>
      </c>
      <c r="F16" s="263"/>
      <c r="G16" s="264"/>
      <c r="H16" s="1020"/>
      <c r="I16" s="1021"/>
      <c r="J16" s="1021"/>
      <c r="K16" s="1021"/>
      <c r="L16" s="1022"/>
      <c r="M16" s="18"/>
      <c r="N16" s="614"/>
      <c r="O16" s="18"/>
      <c r="P16" s="614"/>
      <c r="Q16" s="39"/>
    </row>
    <row r="17" spans="1:17" ht="14.25">
      <c r="A17" s="198"/>
      <c r="B17" s="259"/>
      <c r="C17" s="1"/>
      <c r="D17" s="265">
        <v>3</v>
      </c>
      <c r="E17" s="1004" t="s">
        <v>23</v>
      </c>
      <c r="F17" s="1005"/>
      <c r="G17" s="264"/>
      <c r="H17" s="1020"/>
      <c r="I17" s="1021"/>
      <c r="J17" s="1021"/>
      <c r="K17" s="1021"/>
      <c r="L17" s="1022"/>
      <c r="M17" s="18"/>
      <c r="N17" s="614"/>
      <c r="O17" s="18"/>
      <c r="P17" s="614"/>
      <c r="Q17" s="39"/>
    </row>
    <row r="18" spans="1:17" ht="14.25">
      <c r="A18" s="198"/>
      <c r="B18" s="259"/>
      <c r="C18" s="2"/>
      <c r="D18" s="265">
        <v>4</v>
      </c>
      <c r="E18" s="1004" t="s">
        <v>24</v>
      </c>
      <c r="F18" s="1005"/>
      <c r="G18" s="264"/>
      <c r="H18" s="1020"/>
      <c r="I18" s="1021"/>
      <c r="J18" s="1021"/>
      <c r="K18" s="1021"/>
      <c r="L18" s="1022"/>
      <c r="M18" s="18"/>
      <c r="N18" s="614"/>
      <c r="O18" s="18"/>
      <c r="P18" s="614"/>
      <c r="Q18" s="39"/>
    </row>
    <row r="19" spans="1:17" ht="15.75" thickBot="1">
      <c r="A19" s="198"/>
      <c r="B19" s="277"/>
      <c r="C19" s="278">
        <v>1.3</v>
      </c>
      <c r="D19" s="262" t="s">
        <v>25</v>
      </c>
      <c r="E19" s="262"/>
      <c r="F19" s="263"/>
      <c r="G19" s="264"/>
      <c r="H19" s="1020"/>
      <c r="I19" s="1023"/>
      <c r="J19" s="1023"/>
      <c r="K19" s="1023"/>
      <c r="L19" s="1024"/>
      <c r="M19" s="19"/>
      <c r="N19" s="614"/>
      <c r="O19" s="19"/>
      <c r="P19" s="614"/>
      <c r="Q19" s="39"/>
    </row>
    <row r="20" spans="1:17" ht="15">
      <c r="A20" s="198"/>
      <c r="B20" s="253">
        <v>2</v>
      </c>
      <c r="C20" s="279" t="s">
        <v>26</v>
      </c>
      <c r="D20" s="255"/>
      <c r="E20" s="280"/>
      <c r="F20" s="257"/>
      <c r="G20" s="264"/>
      <c r="H20" s="827"/>
      <c r="I20" s="828"/>
      <c r="J20" s="828"/>
      <c r="K20" s="828"/>
      <c r="L20" s="829"/>
      <c r="M20" s="20"/>
      <c r="N20" s="615"/>
      <c r="O20" s="15"/>
      <c r="P20" s="616"/>
      <c r="Q20" s="40"/>
    </row>
    <row r="21" spans="1:17" ht="15.75" thickBot="1">
      <c r="A21" s="198"/>
      <c r="B21" s="259"/>
      <c r="C21" s="260">
        <v>2.1</v>
      </c>
      <c r="D21" s="281" t="s">
        <v>27</v>
      </c>
      <c r="E21" s="282"/>
      <c r="F21" s="283"/>
      <c r="G21" s="264">
        <v>5</v>
      </c>
      <c r="H21" s="824"/>
      <c r="I21" s="825"/>
      <c r="J21" s="825"/>
      <c r="K21" s="825"/>
      <c r="L21" s="826"/>
      <c r="M21" s="16"/>
      <c r="N21" s="617"/>
      <c r="O21" s="58"/>
      <c r="P21" s="618"/>
      <c r="Q21" s="53"/>
    </row>
    <row r="22" spans="1:17" ht="30.75" customHeight="1">
      <c r="A22" s="198"/>
      <c r="B22" s="259"/>
      <c r="C22" s="3"/>
      <c r="D22" s="265">
        <v>1</v>
      </c>
      <c r="E22" s="1012" t="s">
        <v>219</v>
      </c>
      <c r="F22" s="1013"/>
      <c r="G22" s="264"/>
      <c r="H22" s="1020"/>
      <c r="I22" s="1021"/>
      <c r="J22" s="1021"/>
      <c r="K22" s="1021"/>
      <c r="L22" s="1022"/>
      <c r="M22" s="17"/>
      <c r="N22" s="614"/>
      <c r="O22" s="17"/>
      <c r="P22" s="614"/>
      <c r="Q22" s="39"/>
    </row>
    <row r="23" spans="1:17" s="272" customFormat="1" ht="14.25">
      <c r="A23" s="270"/>
      <c r="B23" s="259"/>
      <c r="C23" s="3"/>
      <c r="D23" s="265">
        <v>2</v>
      </c>
      <c r="E23" s="286" t="s">
        <v>28</v>
      </c>
      <c r="F23" s="285"/>
      <c r="G23" s="264"/>
      <c r="H23" s="1020"/>
      <c r="I23" s="1021"/>
      <c r="J23" s="1021"/>
      <c r="K23" s="1021"/>
      <c r="L23" s="1022"/>
      <c r="M23" s="18"/>
      <c r="N23" s="614"/>
      <c r="O23" s="18"/>
      <c r="P23" s="614"/>
      <c r="Q23" s="39"/>
    </row>
    <row r="24" spans="1:17" ht="14.25">
      <c r="A24" s="198"/>
      <c r="B24" s="259"/>
      <c r="C24" s="3"/>
      <c r="D24" s="265">
        <v>3</v>
      </c>
      <c r="E24" s="262" t="s">
        <v>29</v>
      </c>
      <c r="F24" s="285"/>
      <c r="G24" s="264"/>
      <c r="H24" s="1020"/>
      <c r="I24" s="1021"/>
      <c r="J24" s="1021"/>
      <c r="K24" s="1021"/>
      <c r="L24" s="1022"/>
      <c r="M24" s="18"/>
      <c r="N24" s="614"/>
      <c r="O24" s="18"/>
      <c r="P24" s="614"/>
      <c r="Q24" s="39"/>
    </row>
    <row r="25" spans="1:17" ht="14.25">
      <c r="A25" s="198"/>
      <c r="B25" s="259"/>
      <c r="C25" s="3"/>
      <c r="D25" s="265">
        <v>4</v>
      </c>
      <c r="E25" s="262" t="s">
        <v>30</v>
      </c>
      <c r="F25" s="285"/>
      <c r="G25" s="264"/>
      <c r="H25" s="1020"/>
      <c r="I25" s="1021"/>
      <c r="J25" s="1021"/>
      <c r="K25" s="1021"/>
      <c r="L25" s="1022"/>
      <c r="M25" s="18"/>
      <c r="N25" s="614"/>
      <c r="O25" s="18"/>
      <c r="P25" s="614"/>
      <c r="Q25" s="39"/>
    </row>
    <row r="26" spans="1:17" s="272" customFormat="1" ht="14.25">
      <c r="A26" s="270"/>
      <c r="B26" s="259"/>
      <c r="C26" s="3"/>
      <c r="D26" s="265">
        <v>5</v>
      </c>
      <c r="E26" s="286" t="s">
        <v>31</v>
      </c>
      <c r="F26" s="285"/>
      <c r="G26" s="264"/>
      <c r="H26" s="1020"/>
      <c r="I26" s="1021"/>
      <c r="J26" s="1021"/>
      <c r="K26" s="1021"/>
      <c r="L26" s="1022"/>
      <c r="M26" s="18"/>
      <c r="N26" s="614"/>
      <c r="O26" s="18"/>
      <c r="P26" s="614"/>
      <c r="Q26" s="39"/>
    </row>
    <row r="27" spans="1:17" s="272" customFormat="1" ht="14.25">
      <c r="A27" s="270"/>
      <c r="B27" s="259"/>
      <c r="C27" s="3"/>
      <c r="D27" s="265">
        <v>6</v>
      </c>
      <c r="E27" s="262" t="s">
        <v>32</v>
      </c>
      <c r="F27" s="285"/>
      <c r="G27" s="264"/>
      <c r="H27" s="1020"/>
      <c r="I27" s="1021"/>
      <c r="J27" s="1021"/>
      <c r="K27" s="1021"/>
      <c r="L27" s="1022"/>
      <c r="M27" s="18"/>
      <c r="N27" s="614"/>
      <c r="O27" s="18"/>
      <c r="P27" s="614"/>
      <c r="Q27" s="39"/>
    </row>
    <row r="28" spans="1:17" s="272" customFormat="1" ht="14.25">
      <c r="A28" s="270"/>
      <c r="B28" s="259"/>
      <c r="C28" s="3"/>
      <c r="D28" s="265">
        <v>7</v>
      </c>
      <c r="E28" s="287" t="s">
        <v>33</v>
      </c>
      <c r="F28" s="285"/>
      <c r="G28" s="264"/>
      <c r="H28" s="1020"/>
      <c r="I28" s="1021"/>
      <c r="J28" s="1021"/>
      <c r="K28" s="1021"/>
      <c r="L28" s="1022"/>
      <c r="M28" s="18"/>
      <c r="N28" s="614"/>
      <c r="O28" s="18"/>
      <c r="P28" s="614"/>
      <c r="Q28" s="39"/>
    </row>
    <row r="29" spans="1:17" s="272" customFormat="1" ht="14.25">
      <c r="A29" s="270"/>
      <c r="B29" s="259"/>
      <c r="C29" s="3"/>
      <c r="D29" s="265">
        <v>8</v>
      </c>
      <c r="E29" s="261" t="s">
        <v>34</v>
      </c>
      <c r="F29" s="283"/>
      <c r="G29" s="264"/>
      <c r="H29" s="1020"/>
      <c r="I29" s="1021"/>
      <c r="J29" s="1021"/>
      <c r="K29" s="1021"/>
      <c r="L29" s="1022"/>
      <c r="M29" s="18"/>
      <c r="N29" s="614"/>
      <c r="O29" s="18"/>
      <c r="P29" s="614"/>
      <c r="Q29" s="39"/>
    </row>
    <row r="30" spans="1:17" ht="15">
      <c r="A30" s="198"/>
      <c r="B30" s="259"/>
      <c r="C30" s="278">
        <v>2.2</v>
      </c>
      <c r="D30" s="262" t="s">
        <v>35</v>
      </c>
      <c r="E30" s="288"/>
      <c r="F30" s="285"/>
      <c r="G30" s="264">
        <v>5</v>
      </c>
      <c r="H30" s="1020"/>
      <c r="I30" s="1021"/>
      <c r="J30" s="1021"/>
      <c r="K30" s="1021"/>
      <c r="L30" s="1022"/>
      <c r="M30" s="21"/>
      <c r="N30" s="614"/>
      <c r="O30" s="21"/>
      <c r="P30" s="614"/>
      <c r="Q30" s="39"/>
    </row>
    <row r="31" spans="1:17" ht="15.75" thickBot="1">
      <c r="A31" s="198"/>
      <c r="B31" s="289"/>
      <c r="C31" s="273">
        <v>2.3</v>
      </c>
      <c r="D31" s="262" t="s">
        <v>36</v>
      </c>
      <c r="E31" s="288"/>
      <c r="F31" s="285"/>
      <c r="G31" s="264">
        <v>5</v>
      </c>
      <c r="H31" s="1020"/>
      <c r="I31" s="1021"/>
      <c r="J31" s="1021"/>
      <c r="K31" s="1021"/>
      <c r="L31" s="1022"/>
      <c r="M31" s="19"/>
      <c r="N31" s="614"/>
      <c r="O31" s="19"/>
      <c r="P31" s="614"/>
      <c r="Q31" s="39"/>
    </row>
    <row r="32" spans="1:25" s="272" customFormat="1" ht="14.25">
      <c r="A32" s="290"/>
      <c r="B32" s="291"/>
      <c r="C32" s="4"/>
      <c r="D32" s="265">
        <v>1</v>
      </c>
      <c r="E32" s="287" t="s">
        <v>37</v>
      </c>
      <c r="F32" s="292"/>
      <c r="G32" s="293"/>
      <c r="H32" s="1031"/>
      <c r="I32" s="1032"/>
      <c r="J32" s="1032"/>
      <c r="K32" s="1032"/>
      <c r="L32" s="1033"/>
      <c r="M32" s="162"/>
      <c r="N32" s="619"/>
      <c r="O32" s="163"/>
      <c r="P32" s="619"/>
      <c r="Q32" s="61"/>
      <c r="Y32" s="294"/>
    </row>
    <row r="33" spans="1:25" s="272" customFormat="1" ht="15" thickBot="1">
      <c r="A33" s="290"/>
      <c r="B33" s="295"/>
      <c r="C33" s="5"/>
      <c r="D33" s="265">
        <v>2</v>
      </c>
      <c r="E33" s="296" t="s">
        <v>38</v>
      </c>
      <c r="F33" s="292"/>
      <c r="G33" s="293"/>
      <c r="H33" s="1031"/>
      <c r="I33" s="1032"/>
      <c r="J33" s="1032"/>
      <c r="K33" s="1032"/>
      <c r="L33" s="1033"/>
      <c r="M33" s="164"/>
      <c r="N33" s="619"/>
      <c r="O33" s="165"/>
      <c r="P33" s="619"/>
      <c r="Q33" s="61"/>
      <c r="Y33" s="294"/>
    </row>
    <row r="34" spans="1:21" ht="15">
      <c r="A34" s="198"/>
      <c r="B34" s="253">
        <v>3</v>
      </c>
      <c r="C34" s="279" t="s">
        <v>39</v>
      </c>
      <c r="D34" s="255"/>
      <c r="E34" s="280"/>
      <c r="F34" s="257"/>
      <c r="G34" s="264"/>
      <c r="H34" s="827"/>
      <c r="I34" s="828"/>
      <c r="J34" s="828"/>
      <c r="K34" s="828"/>
      <c r="L34" s="829"/>
      <c r="M34" s="20"/>
      <c r="N34" s="615"/>
      <c r="O34" s="15"/>
      <c r="P34" s="616"/>
      <c r="Q34" s="40"/>
      <c r="U34" s="297"/>
    </row>
    <row r="35" spans="1:21" ht="15.75" thickBot="1">
      <c r="A35" s="198"/>
      <c r="B35" s="259"/>
      <c r="C35" s="260">
        <v>3.1</v>
      </c>
      <c r="D35" s="281" t="s">
        <v>100</v>
      </c>
      <c r="E35" s="282"/>
      <c r="F35" s="283"/>
      <c r="G35" s="264">
        <v>5</v>
      </c>
      <c r="H35" s="824"/>
      <c r="I35" s="825"/>
      <c r="J35" s="825"/>
      <c r="K35" s="825"/>
      <c r="L35" s="826"/>
      <c r="M35" s="16"/>
      <c r="N35" s="617"/>
      <c r="O35" s="58"/>
      <c r="P35" s="618"/>
      <c r="Q35" s="53"/>
      <c r="U35" s="297"/>
    </row>
    <row r="36" spans="1:21" ht="14.25">
      <c r="A36" s="198"/>
      <c r="B36" s="259"/>
      <c r="C36" s="3"/>
      <c r="D36" s="265">
        <v>1</v>
      </c>
      <c r="E36" s="262" t="s">
        <v>40</v>
      </c>
      <c r="F36" s="285"/>
      <c r="G36" s="264"/>
      <c r="H36" s="1020"/>
      <c r="I36" s="1021"/>
      <c r="J36" s="1021"/>
      <c r="K36" s="1021"/>
      <c r="L36" s="1022"/>
      <c r="M36" s="17"/>
      <c r="N36" s="614"/>
      <c r="O36" s="17"/>
      <c r="P36" s="614"/>
      <c r="Q36" s="39"/>
      <c r="U36" s="297"/>
    </row>
    <row r="37" spans="1:21" ht="14.25">
      <c r="A37" s="198"/>
      <c r="B37" s="259"/>
      <c r="C37" s="3"/>
      <c r="D37" s="265">
        <v>2</v>
      </c>
      <c r="E37" s="262" t="s">
        <v>41</v>
      </c>
      <c r="F37" s="285"/>
      <c r="G37" s="264"/>
      <c r="H37" s="1020"/>
      <c r="I37" s="1021"/>
      <c r="J37" s="1021"/>
      <c r="K37" s="1021"/>
      <c r="L37" s="1022"/>
      <c r="M37" s="18"/>
      <c r="N37" s="614"/>
      <c r="O37" s="18"/>
      <c r="P37" s="614"/>
      <c r="Q37" s="39"/>
      <c r="U37" s="297"/>
    </row>
    <row r="38" spans="1:21" ht="15" thickBot="1">
      <c r="A38" s="198"/>
      <c r="B38" s="259"/>
      <c r="C38" s="6"/>
      <c r="D38" s="265">
        <v>3</v>
      </c>
      <c r="E38" s="262" t="s">
        <v>42</v>
      </c>
      <c r="F38" s="285"/>
      <c r="G38" s="264"/>
      <c r="H38" s="1020"/>
      <c r="I38" s="1021"/>
      <c r="J38" s="1021"/>
      <c r="K38" s="1021"/>
      <c r="L38" s="1022"/>
      <c r="M38" s="22"/>
      <c r="N38" s="614"/>
      <c r="O38" s="22"/>
      <c r="P38" s="614"/>
      <c r="Q38" s="39"/>
      <c r="U38" s="297"/>
    </row>
    <row r="39" spans="1:21" ht="15.75" thickBot="1">
      <c r="A39" s="198"/>
      <c r="B39" s="298"/>
      <c r="C39" s="273">
        <v>3.2</v>
      </c>
      <c r="D39" s="261" t="s">
        <v>43</v>
      </c>
      <c r="E39" s="282"/>
      <c r="F39" s="283"/>
      <c r="G39" s="264">
        <v>5</v>
      </c>
      <c r="H39" s="821"/>
      <c r="I39" s="822"/>
      <c r="J39" s="822"/>
      <c r="K39" s="822"/>
      <c r="L39" s="823"/>
      <c r="M39" s="23"/>
      <c r="N39" s="611"/>
      <c r="O39" s="62"/>
      <c r="P39" s="612"/>
      <c r="Q39" s="39"/>
      <c r="U39" s="297"/>
    </row>
    <row r="40" spans="1:21" s="272" customFormat="1" ht="14.25">
      <c r="A40" s="270"/>
      <c r="B40" s="298"/>
      <c r="C40" s="3"/>
      <c r="D40" s="265">
        <v>1</v>
      </c>
      <c r="E40" s="262" t="s">
        <v>44</v>
      </c>
      <c r="F40" s="285"/>
      <c r="G40" s="264"/>
      <c r="H40" s="1020"/>
      <c r="I40" s="1021"/>
      <c r="J40" s="1021"/>
      <c r="K40" s="1021"/>
      <c r="L40" s="1022"/>
      <c r="M40" s="17"/>
      <c r="N40" s="614"/>
      <c r="O40" s="17"/>
      <c r="P40" s="614"/>
      <c r="Q40" s="39"/>
      <c r="U40" s="299"/>
    </row>
    <row r="41" spans="1:21" ht="15" thickBot="1">
      <c r="A41" s="198"/>
      <c r="B41" s="298"/>
      <c r="C41" s="6"/>
      <c r="D41" s="265">
        <v>2</v>
      </c>
      <c r="E41" s="262" t="s">
        <v>45</v>
      </c>
      <c r="F41" s="285"/>
      <c r="G41" s="264"/>
      <c r="H41" s="1020"/>
      <c r="I41" s="1021"/>
      <c r="J41" s="1021"/>
      <c r="K41" s="1021"/>
      <c r="L41" s="1022"/>
      <c r="M41" s="22"/>
      <c r="N41" s="614"/>
      <c r="O41" s="22"/>
      <c r="P41" s="614"/>
      <c r="Q41" s="39"/>
      <c r="U41" s="297"/>
    </row>
    <row r="42" spans="1:21" ht="15.75" thickBot="1">
      <c r="A42" s="198"/>
      <c r="B42" s="300"/>
      <c r="C42" s="273">
        <v>3.3</v>
      </c>
      <c r="D42" s="281" t="s">
        <v>46</v>
      </c>
      <c r="E42" s="281"/>
      <c r="F42" s="301"/>
      <c r="G42" s="264">
        <v>5</v>
      </c>
      <c r="H42" s="821"/>
      <c r="I42" s="822"/>
      <c r="J42" s="822"/>
      <c r="K42" s="822"/>
      <c r="L42" s="823"/>
      <c r="M42" s="23"/>
      <c r="N42" s="611"/>
      <c r="O42" s="62"/>
      <c r="P42" s="612"/>
      <c r="Q42" s="39"/>
      <c r="U42" s="297"/>
    </row>
    <row r="43" spans="1:21" ht="14.25">
      <c r="A43" s="198"/>
      <c r="B43" s="300"/>
      <c r="C43" s="1"/>
      <c r="D43" s="265">
        <v>1</v>
      </c>
      <c r="E43" s="262" t="s">
        <v>101</v>
      </c>
      <c r="F43" s="285"/>
      <c r="G43" s="264"/>
      <c r="H43" s="1020"/>
      <c r="I43" s="1021"/>
      <c r="J43" s="1021"/>
      <c r="K43" s="1021"/>
      <c r="L43" s="1022"/>
      <c r="M43" s="17"/>
      <c r="N43" s="614"/>
      <c r="O43" s="17"/>
      <c r="P43" s="614"/>
      <c r="Q43" s="39"/>
      <c r="U43" s="297"/>
    </row>
    <row r="44" spans="1:21" s="272" customFormat="1" ht="14.25">
      <c r="A44" s="270"/>
      <c r="B44" s="300"/>
      <c r="C44" s="2"/>
      <c r="D44" s="265">
        <v>2</v>
      </c>
      <c r="E44" s="262" t="s">
        <v>47</v>
      </c>
      <c r="F44" s="285"/>
      <c r="G44" s="264"/>
      <c r="H44" s="1020"/>
      <c r="I44" s="1021"/>
      <c r="J44" s="1021"/>
      <c r="K44" s="1021"/>
      <c r="L44" s="1022"/>
      <c r="M44" s="18"/>
      <c r="N44" s="614"/>
      <c r="O44" s="18"/>
      <c r="P44" s="614"/>
      <c r="Q44" s="39"/>
      <c r="U44" s="299"/>
    </row>
    <row r="45" spans="1:21" ht="15.75" thickBot="1">
      <c r="A45" s="198"/>
      <c r="B45" s="302"/>
      <c r="C45" s="303">
        <v>3.4</v>
      </c>
      <c r="D45" s="262" t="s">
        <v>48</v>
      </c>
      <c r="E45" s="288"/>
      <c r="F45" s="285"/>
      <c r="G45" s="264">
        <v>5</v>
      </c>
      <c r="H45" s="1020"/>
      <c r="I45" s="1021"/>
      <c r="J45" s="1021"/>
      <c r="K45" s="1021"/>
      <c r="L45" s="1022"/>
      <c r="M45" s="19"/>
      <c r="N45" s="614"/>
      <c r="O45" s="22"/>
      <c r="P45" s="614"/>
      <c r="Q45" s="39"/>
      <c r="U45" s="297"/>
    </row>
    <row r="46" spans="1:21" ht="15">
      <c r="A46" s="198"/>
      <c r="B46" s="253">
        <v>4</v>
      </c>
      <c r="C46" s="279" t="s">
        <v>102</v>
      </c>
      <c r="D46" s="255"/>
      <c r="E46" s="280"/>
      <c r="F46" s="257"/>
      <c r="G46" s="264"/>
      <c r="H46" s="827"/>
      <c r="I46" s="828"/>
      <c r="J46" s="828"/>
      <c r="K46" s="828"/>
      <c r="L46" s="829"/>
      <c r="M46" s="20"/>
      <c r="N46" s="615"/>
      <c r="O46" s="15"/>
      <c r="P46" s="616"/>
      <c r="Q46" s="40"/>
      <c r="U46" s="297"/>
    </row>
    <row r="47" spans="1:21" ht="15.75" thickBot="1">
      <c r="A47" s="198"/>
      <c r="B47" s="259"/>
      <c r="C47" s="260">
        <v>4.1</v>
      </c>
      <c r="D47" s="281" t="s">
        <v>103</v>
      </c>
      <c r="E47" s="281"/>
      <c r="F47" s="301"/>
      <c r="G47" s="304" t="s">
        <v>221</v>
      </c>
      <c r="H47" s="821"/>
      <c r="I47" s="822"/>
      <c r="J47" s="822"/>
      <c r="K47" s="822"/>
      <c r="L47" s="823"/>
      <c r="M47" s="23"/>
      <c r="N47" s="611"/>
      <c r="O47" s="62"/>
      <c r="P47" s="612"/>
      <c r="Q47" s="39"/>
      <c r="U47" s="297"/>
    </row>
    <row r="48" spans="1:21" ht="14.25">
      <c r="A48" s="198"/>
      <c r="B48" s="259"/>
      <c r="C48" s="3"/>
      <c r="D48" s="265">
        <v>1</v>
      </c>
      <c r="E48" s="262" t="s">
        <v>104</v>
      </c>
      <c r="F48" s="285"/>
      <c r="G48" s="305">
        <v>2</v>
      </c>
      <c r="H48" s="1020"/>
      <c r="I48" s="1021"/>
      <c r="J48" s="1021"/>
      <c r="K48" s="1021"/>
      <c r="L48" s="1022"/>
      <c r="M48" s="17"/>
      <c r="N48" s="614"/>
      <c r="O48" s="17"/>
      <c r="P48" s="614"/>
      <c r="Q48" s="39"/>
      <c r="U48" s="297"/>
    </row>
    <row r="49" spans="1:21" s="272" customFormat="1" ht="14.25">
      <c r="A49" s="270"/>
      <c r="B49" s="259"/>
      <c r="C49" s="3"/>
      <c r="D49" s="265">
        <v>2</v>
      </c>
      <c r="E49" s="262" t="s">
        <v>211</v>
      </c>
      <c r="F49" s="285"/>
      <c r="G49" s="264"/>
      <c r="H49" s="1020"/>
      <c r="I49" s="1021"/>
      <c r="J49" s="1021"/>
      <c r="K49" s="1021"/>
      <c r="L49" s="1022"/>
      <c r="M49" s="18"/>
      <c r="N49" s="614"/>
      <c r="O49" s="18"/>
      <c r="P49" s="614"/>
      <c r="Q49" s="39"/>
      <c r="U49" s="299"/>
    </row>
    <row r="50" spans="1:21" s="272" customFormat="1" ht="14.25">
      <c r="A50" s="270"/>
      <c r="B50" s="259"/>
      <c r="C50" s="3"/>
      <c r="D50" s="265">
        <v>3</v>
      </c>
      <c r="E50" s="262" t="s">
        <v>105</v>
      </c>
      <c r="F50" s="285"/>
      <c r="G50" s="264"/>
      <c r="H50" s="1020"/>
      <c r="I50" s="1021"/>
      <c r="J50" s="1021"/>
      <c r="K50" s="1021"/>
      <c r="L50" s="1022"/>
      <c r="M50" s="18"/>
      <c r="N50" s="614"/>
      <c r="O50" s="18"/>
      <c r="P50" s="614"/>
      <c r="Q50" s="39"/>
      <c r="U50" s="299"/>
    </row>
    <row r="51" spans="1:21" s="272" customFormat="1" ht="15" thickBot="1">
      <c r="A51" s="270"/>
      <c r="B51" s="259"/>
      <c r="C51" s="6"/>
      <c r="D51" s="265">
        <v>4</v>
      </c>
      <c r="E51" s="262" t="s">
        <v>212</v>
      </c>
      <c r="F51" s="283"/>
      <c r="G51" s="264"/>
      <c r="H51" s="1020"/>
      <c r="I51" s="1021"/>
      <c r="J51" s="1021"/>
      <c r="K51" s="1021"/>
      <c r="L51" s="1022"/>
      <c r="M51" s="22"/>
      <c r="N51" s="614"/>
      <c r="O51" s="22"/>
      <c r="P51" s="614"/>
      <c r="Q51" s="39"/>
      <c r="U51" s="299"/>
    </row>
    <row r="52" spans="1:21" ht="15.75" thickBot="1">
      <c r="A52" s="198"/>
      <c r="B52" s="298"/>
      <c r="C52" s="273">
        <v>4.2</v>
      </c>
      <c r="D52" s="281" t="s">
        <v>213</v>
      </c>
      <c r="E52" s="282"/>
      <c r="F52" s="285"/>
      <c r="G52" s="306">
        <v>5</v>
      </c>
      <c r="H52" s="821"/>
      <c r="I52" s="822"/>
      <c r="J52" s="822"/>
      <c r="K52" s="822"/>
      <c r="L52" s="823"/>
      <c r="M52" s="23"/>
      <c r="N52" s="611"/>
      <c r="O52" s="62"/>
      <c r="P52" s="612"/>
      <c r="Q52" s="39"/>
      <c r="U52" s="297"/>
    </row>
    <row r="53" spans="1:21" ht="14.25">
      <c r="A53" s="198"/>
      <c r="B53" s="298"/>
      <c r="C53" s="1"/>
      <c r="D53" s="265">
        <v>1</v>
      </c>
      <c r="E53" s="262" t="s">
        <v>106</v>
      </c>
      <c r="F53" s="307"/>
      <c r="G53" s="264"/>
      <c r="H53" s="1020"/>
      <c r="I53" s="1021"/>
      <c r="J53" s="1021"/>
      <c r="K53" s="1021"/>
      <c r="L53" s="1022"/>
      <c r="M53" s="17"/>
      <c r="N53" s="614"/>
      <c r="O53" s="17"/>
      <c r="P53" s="614"/>
      <c r="Q53" s="39"/>
      <c r="U53" s="297"/>
    </row>
    <row r="54" spans="1:21" ht="14.25">
      <c r="A54" s="198"/>
      <c r="B54" s="298"/>
      <c r="C54" s="1"/>
      <c r="D54" s="265">
        <v>2</v>
      </c>
      <c r="E54" s="286" t="s">
        <v>107</v>
      </c>
      <c r="F54" s="285"/>
      <c r="G54" s="264"/>
      <c r="H54" s="1020"/>
      <c r="I54" s="1021"/>
      <c r="J54" s="1021"/>
      <c r="K54" s="1021"/>
      <c r="L54" s="1022"/>
      <c r="M54" s="18"/>
      <c r="N54" s="614"/>
      <c r="O54" s="18"/>
      <c r="P54" s="614"/>
      <c r="Q54" s="39"/>
      <c r="U54" s="297"/>
    </row>
    <row r="55" spans="1:21" ht="14.25">
      <c r="A55" s="198"/>
      <c r="B55" s="298"/>
      <c r="C55" s="1"/>
      <c r="D55" s="265">
        <v>3</v>
      </c>
      <c r="E55" s="286" t="s">
        <v>108</v>
      </c>
      <c r="F55" s="285"/>
      <c r="G55" s="264"/>
      <c r="H55" s="1020"/>
      <c r="I55" s="1021"/>
      <c r="J55" s="1021"/>
      <c r="K55" s="1021"/>
      <c r="L55" s="1022"/>
      <c r="M55" s="18"/>
      <c r="N55" s="614"/>
      <c r="O55" s="18"/>
      <c r="P55" s="614"/>
      <c r="Q55" s="39"/>
      <c r="U55" s="297"/>
    </row>
    <row r="56" spans="1:21" s="272" customFormat="1" ht="15" thickBot="1">
      <c r="A56" s="270"/>
      <c r="B56" s="298"/>
      <c r="C56" s="2"/>
      <c r="D56" s="265">
        <v>4</v>
      </c>
      <c r="E56" s="262" t="s">
        <v>109</v>
      </c>
      <c r="F56" s="285"/>
      <c r="G56" s="264"/>
      <c r="H56" s="1020"/>
      <c r="I56" s="1021"/>
      <c r="J56" s="1021"/>
      <c r="K56" s="1021"/>
      <c r="L56" s="1022"/>
      <c r="M56" s="22"/>
      <c r="N56" s="614"/>
      <c r="O56" s="22"/>
      <c r="P56" s="614"/>
      <c r="Q56" s="39"/>
      <c r="U56" s="299"/>
    </row>
    <row r="57" spans="1:21" ht="15.75" thickBot="1">
      <c r="A57" s="198"/>
      <c r="B57" s="298"/>
      <c r="C57" s="273">
        <v>4.3</v>
      </c>
      <c r="D57" s="281" t="s">
        <v>110</v>
      </c>
      <c r="E57" s="282"/>
      <c r="F57" s="283"/>
      <c r="G57" s="264">
        <v>5</v>
      </c>
      <c r="H57" s="821"/>
      <c r="I57" s="822"/>
      <c r="J57" s="822"/>
      <c r="K57" s="822"/>
      <c r="L57" s="823"/>
      <c r="M57" s="23"/>
      <c r="N57" s="611"/>
      <c r="O57" s="62"/>
      <c r="P57" s="612"/>
      <c r="Q57" s="39"/>
      <c r="U57" s="297"/>
    </row>
    <row r="58" spans="1:21" ht="14.25">
      <c r="A58" s="198"/>
      <c r="B58" s="298"/>
      <c r="C58" s="1"/>
      <c r="D58" s="265">
        <v>1</v>
      </c>
      <c r="E58" s="262" t="s">
        <v>111</v>
      </c>
      <c r="F58" s="285"/>
      <c r="G58" s="264"/>
      <c r="H58" s="1020"/>
      <c r="I58" s="1021"/>
      <c r="J58" s="1021"/>
      <c r="K58" s="1021"/>
      <c r="L58" s="1022"/>
      <c r="M58" s="17"/>
      <c r="N58" s="614"/>
      <c r="O58" s="63"/>
      <c r="P58" s="614"/>
      <c r="Q58" s="39"/>
      <c r="U58" s="297"/>
    </row>
    <row r="59" spans="1:21" ht="15" thickBot="1">
      <c r="A59" s="198"/>
      <c r="B59" s="308"/>
      <c r="C59" s="7"/>
      <c r="D59" s="309">
        <v>2</v>
      </c>
      <c r="E59" s="310" t="s">
        <v>112</v>
      </c>
      <c r="F59" s="311"/>
      <c r="G59" s="312"/>
      <c r="H59" s="1020"/>
      <c r="I59" s="1021"/>
      <c r="J59" s="1021"/>
      <c r="K59" s="1021"/>
      <c r="L59" s="1022"/>
      <c r="M59" s="22"/>
      <c r="N59" s="620"/>
      <c r="O59" s="65"/>
      <c r="P59" s="620"/>
      <c r="Q59" s="66"/>
      <c r="U59" s="297"/>
    </row>
    <row r="60" spans="1:21" ht="15.75" thickBot="1">
      <c r="A60" s="198"/>
      <c r="B60" s="313" t="s">
        <v>113</v>
      </c>
      <c r="C60" s="314" t="s">
        <v>49</v>
      </c>
      <c r="D60" s="315"/>
      <c r="E60" s="315"/>
      <c r="F60" s="316"/>
      <c r="G60" s="317"/>
      <c r="H60" s="830"/>
      <c r="I60" s="831"/>
      <c r="J60" s="831"/>
      <c r="K60" s="831"/>
      <c r="L60" s="832"/>
      <c r="M60" s="621"/>
      <c r="N60" s="622"/>
      <c r="O60" s="68"/>
      <c r="P60" s="623"/>
      <c r="Q60" s="41"/>
      <c r="U60" s="297"/>
    </row>
    <row r="61" spans="1:21" ht="15">
      <c r="A61" s="198"/>
      <c r="B61" s="253">
        <v>1</v>
      </c>
      <c r="C61" s="318" t="s">
        <v>50</v>
      </c>
      <c r="D61" s="319"/>
      <c r="E61" s="280"/>
      <c r="F61" s="257"/>
      <c r="G61" s="258"/>
      <c r="H61" s="833"/>
      <c r="I61" s="834"/>
      <c r="J61" s="834"/>
      <c r="K61" s="834"/>
      <c r="L61" s="835"/>
      <c r="M61" s="20"/>
      <c r="N61" s="624"/>
      <c r="O61" s="15"/>
      <c r="P61" s="625"/>
      <c r="Q61" s="42"/>
      <c r="U61" s="297"/>
    </row>
    <row r="62" spans="1:21" ht="15.75" thickBot="1">
      <c r="A62" s="198"/>
      <c r="B62" s="298"/>
      <c r="C62" s="273">
        <v>1.1</v>
      </c>
      <c r="D62" s="261" t="s">
        <v>51</v>
      </c>
      <c r="E62" s="282"/>
      <c r="F62" s="283"/>
      <c r="G62" s="264">
        <v>5</v>
      </c>
      <c r="H62" s="821"/>
      <c r="I62" s="822"/>
      <c r="J62" s="822"/>
      <c r="K62" s="822"/>
      <c r="L62" s="823"/>
      <c r="M62" s="23"/>
      <c r="N62" s="611"/>
      <c r="O62" s="62"/>
      <c r="P62" s="612"/>
      <c r="Q62" s="39"/>
      <c r="U62" s="297"/>
    </row>
    <row r="63" spans="1:21" ht="14.25">
      <c r="A63" s="198"/>
      <c r="B63" s="298"/>
      <c r="C63" s="1"/>
      <c r="D63" s="265">
        <v>1</v>
      </c>
      <c r="E63" s="262" t="s">
        <v>52</v>
      </c>
      <c r="F63" s="285"/>
      <c r="G63" s="264"/>
      <c r="H63" s="1020"/>
      <c r="I63" s="1021"/>
      <c r="J63" s="1021"/>
      <c r="K63" s="1021"/>
      <c r="L63" s="1022"/>
      <c r="M63" s="17"/>
      <c r="N63" s="614"/>
      <c r="O63" s="17"/>
      <c r="P63" s="614"/>
      <c r="Q63" s="39"/>
      <c r="U63" s="297"/>
    </row>
    <row r="64" spans="1:21" ht="14.25">
      <c r="A64" s="198"/>
      <c r="B64" s="298"/>
      <c r="C64" s="1"/>
      <c r="D64" s="265">
        <v>2</v>
      </c>
      <c r="E64" s="998" t="s">
        <v>53</v>
      </c>
      <c r="F64" s="1005"/>
      <c r="G64" s="264"/>
      <c r="H64" s="1020"/>
      <c r="I64" s="1021"/>
      <c r="J64" s="1021"/>
      <c r="K64" s="1021"/>
      <c r="L64" s="1022"/>
      <c r="M64" s="18"/>
      <c r="N64" s="614"/>
      <c r="O64" s="18"/>
      <c r="P64" s="614"/>
      <c r="Q64" s="39"/>
      <c r="U64" s="297"/>
    </row>
    <row r="65" spans="1:21" ht="15" thickBot="1">
      <c r="A65" s="198"/>
      <c r="B65" s="298"/>
      <c r="C65" s="2"/>
      <c r="D65" s="265">
        <v>3</v>
      </c>
      <c r="E65" s="262" t="s">
        <v>54</v>
      </c>
      <c r="F65" s="285"/>
      <c r="G65" s="264"/>
      <c r="H65" s="1020"/>
      <c r="I65" s="1021"/>
      <c r="J65" s="1021"/>
      <c r="K65" s="1021"/>
      <c r="L65" s="1022"/>
      <c r="M65" s="22"/>
      <c r="N65" s="614"/>
      <c r="O65" s="22"/>
      <c r="P65" s="614"/>
      <c r="Q65" s="39"/>
      <c r="U65" s="297"/>
    </row>
    <row r="66" spans="1:21" ht="15.75" thickBot="1">
      <c r="A66" s="198"/>
      <c r="B66" s="298"/>
      <c r="C66" s="260">
        <v>1.2</v>
      </c>
      <c r="D66" s="261" t="s">
        <v>114</v>
      </c>
      <c r="E66" s="282"/>
      <c r="F66" s="283"/>
      <c r="G66" s="264">
        <v>5</v>
      </c>
      <c r="H66" s="821"/>
      <c r="I66" s="822"/>
      <c r="J66" s="822"/>
      <c r="K66" s="822"/>
      <c r="L66" s="823"/>
      <c r="M66" s="23"/>
      <c r="N66" s="611"/>
      <c r="O66" s="62"/>
      <c r="P66" s="612"/>
      <c r="Q66" s="39"/>
      <c r="U66" s="297"/>
    </row>
    <row r="67" spans="1:21" ht="14.25">
      <c r="A67" s="198"/>
      <c r="B67" s="298"/>
      <c r="C67" s="1"/>
      <c r="D67" s="265">
        <v>1</v>
      </c>
      <c r="E67" s="1006" t="s">
        <v>55</v>
      </c>
      <c r="F67" s="1005"/>
      <c r="G67" s="264"/>
      <c r="H67" s="1020"/>
      <c r="I67" s="1021"/>
      <c r="J67" s="1021"/>
      <c r="K67" s="1021"/>
      <c r="L67" s="1022"/>
      <c r="M67" s="17"/>
      <c r="N67" s="614"/>
      <c r="O67" s="17"/>
      <c r="P67" s="614"/>
      <c r="Q67" s="39"/>
      <c r="U67" s="297"/>
    </row>
    <row r="68" spans="1:21" ht="14.25">
      <c r="A68" s="198"/>
      <c r="B68" s="298"/>
      <c r="C68" s="1"/>
      <c r="D68" s="265">
        <v>2</v>
      </c>
      <c r="E68" s="262" t="s">
        <v>56</v>
      </c>
      <c r="F68" s="285"/>
      <c r="G68" s="264"/>
      <c r="H68" s="1020"/>
      <c r="I68" s="1021"/>
      <c r="J68" s="1021"/>
      <c r="K68" s="1021"/>
      <c r="L68" s="1022"/>
      <c r="M68" s="18"/>
      <c r="N68" s="614"/>
      <c r="O68" s="18"/>
      <c r="P68" s="614"/>
      <c r="Q68" s="39"/>
      <c r="U68" s="297"/>
    </row>
    <row r="69" spans="1:21" ht="15" thickBot="1">
      <c r="A69" s="198"/>
      <c r="B69" s="321"/>
      <c r="C69" s="2"/>
      <c r="D69" s="265">
        <v>3</v>
      </c>
      <c r="E69" s="262" t="s">
        <v>57</v>
      </c>
      <c r="F69" s="285"/>
      <c r="G69" s="264"/>
      <c r="H69" s="1020"/>
      <c r="I69" s="1021"/>
      <c r="J69" s="1021"/>
      <c r="K69" s="1021"/>
      <c r="L69" s="1022"/>
      <c r="M69" s="22"/>
      <c r="N69" s="614"/>
      <c r="O69" s="22"/>
      <c r="P69" s="614"/>
      <c r="Q69" s="39"/>
      <c r="U69" s="297"/>
    </row>
    <row r="70" spans="1:21" ht="15.75" thickBot="1">
      <c r="A70" s="198"/>
      <c r="B70" s="322"/>
      <c r="C70" s="260">
        <v>1.3</v>
      </c>
      <c r="D70" s="261" t="s">
        <v>58</v>
      </c>
      <c r="E70" s="282"/>
      <c r="F70" s="282"/>
      <c r="G70" s="323"/>
      <c r="H70" s="821"/>
      <c r="I70" s="822"/>
      <c r="J70" s="822"/>
      <c r="K70" s="822"/>
      <c r="L70" s="823"/>
      <c r="M70" s="23"/>
      <c r="N70" s="614"/>
      <c r="O70" s="95"/>
      <c r="P70" s="614"/>
      <c r="Q70" s="39"/>
      <c r="U70" s="297"/>
    </row>
    <row r="71" spans="1:21" ht="14.25">
      <c r="A71" s="198"/>
      <c r="B71" s="322"/>
      <c r="C71" s="1"/>
      <c r="D71" s="265">
        <v>1</v>
      </c>
      <c r="E71" s="984" t="s">
        <v>59</v>
      </c>
      <c r="F71" s="985"/>
      <c r="G71" s="323"/>
      <c r="H71" s="1020"/>
      <c r="I71" s="1021"/>
      <c r="J71" s="1021"/>
      <c r="K71" s="1021"/>
      <c r="L71" s="1022"/>
      <c r="M71" s="17"/>
      <c r="N71" s="614"/>
      <c r="O71" s="63"/>
      <c r="P71" s="614"/>
      <c r="Q71" s="39"/>
      <c r="U71" s="297"/>
    </row>
    <row r="72" spans="1:21" ht="15" thickBot="1">
      <c r="A72" s="198"/>
      <c r="B72" s="298"/>
      <c r="C72" s="1"/>
      <c r="D72" s="265">
        <v>2</v>
      </c>
      <c r="E72" s="984" t="s">
        <v>210</v>
      </c>
      <c r="F72" s="985"/>
      <c r="G72" s="323"/>
      <c r="H72" s="1020"/>
      <c r="I72" s="1021"/>
      <c r="J72" s="1021"/>
      <c r="K72" s="1021"/>
      <c r="L72" s="1022"/>
      <c r="M72" s="22"/>
      <c r="N72" s="614"/>
      <c r="O72" s="96"/>
      <c r="P72" s="614"/>
      <c r="Q72" s="39"/>
      <c r="U72" s="297"/>
    </row>
    <row r="73" spans="1:25" s="272" customFormat="1" ht="15" thickBot="1">
      <c r="A73" s="270"/>
      <c r="B73" s="298"/>
      <c r="C73" s="2"/>
      <c r="D73" s="265">
        <v>3</v>
      </c>
      <c r="E73" s="984" t="s">
        <v>60</v>
      </c>
      <c r="F73" s="985"/>
      <c r="G73" s="323"/>
      <c r="H73" s="1020"/>
      <c r="I73" s="1021"/>
      <c r="J73" s="1021"/>
      <c r="K73" s="1021"/>
      <c r="L73" s="1022"/>
      <c r="M73" s="166"/>
      <c r="N73" s="614"/>
      <c r="O73" s="166"/>
      <c r="P73" s="614"/>
      <c r="Q73" s="39"/>
      <c r="U73" s="299"/>
      <c r="Y73" s="294"/>
    </row>
    <row r="74" spans="1:21" ht="15">
      <c r="A74" s="198"/>
      <c r="B74" s="324">
        <v>2</v>
      </c>
      <c r="C74" s="279" t="s">
        <v>191</v>
      </c>
      <c r="D74" s="255"/>
      <c r="E74" s="255"/>
      <c r="F74" s="280"/>
      <c r="G74" s="264"/>
      <c r="H74" s="827"/>
      <c r="I74" s="828"/>
      <c r="J74" s="828"/>
      <c r="K74" s="828"/>
      <c r="L74" s="829"/>
      <c r="M74" s="20"/>
      <c r="N74" s="615"/>
      <c r="O74" s="15"/>
      <c r="P74" s="616"/>
      <c r="Q74" s="40"/>
      <c r="U74" s="297"/>
    </row>
    <row r="75" spans="1:21" ht="15.75" thickBot="1">
      <c r="A75" s="198"/>
      <c r="B75" s="298"/>
      <c r="C75" s="260">
        <v>2.1</v>
      </c>
      <c r="D75" s="281" t="s">
        <v>192</v>
      </c>
      <c r="E75" s="282"/>
      <c r="F75" s="282"/>
      <c r="G75" s="264">
        <v>5</v>
      </c>
      <c r="H75" s="821"/>
      <c r="I75" s="822"/>
      <c r="J75" s="822"/>
      <c r="K75" s="822"/>
      <c r="L75" s="823"/>
      <c r="M75" s="23"/>
      <c r="N75" s="611"/>
      <c r="O75" s="62"/>
      <c r="P75" s="612"/>
      <c r="Q75" s="39"/>
      <c r="U75" s="297"/>
    </row>
    <row r="76" spans="1:21" ht="14.25">
      <c r="A76" s="198"/>
      <c r="B76" s="298"/>
      <c r="C76" s="3"/>
      <c r="D76" s="265">
        <v>1</v>
      </c>
      <c r="E76" s="262" t="s">
        <v>115</v>
      </c>
      <c r="F76" s="288"/>
      <c r="G76" s="264"/>
      <c r="H76" s="1020"/>
      <c r="I76" s="1021"/>
      <c r="J76" s="1021"/>
      <c r="K76" s="1021"/>
      <c r="L76" s="1022"/>
      <c r="M76" s="17"/>
      <c r="N76" s="626"/>
      <c r="O76" s="72"/>
      <c r="P76" s="612"/>
      <c r="Q76" s="39"/>
      <c r="U76" s="297"/>
    </row>
    <row r="77" spans="1:21" ht="15" thickBot="1">
      <c r="A77" s="198"/>
      <c r="B77" s="298"/>
      <c r="C77" s="6"/>
      <c r="D77" s="265">
        <v>2</v>
      </c>
      <c r="E77" s="286" t="s">
        <v>193</v>
      </c>
      <c r="F77" s="288"/>
      <c r="G77" s="264"/>
      <c r="H77" s="1020"/>
      <c r="I77" s="1021"/>
      <c r="J77" s="1021"/>
      <c r="K77" s="1021"/>
      <c r="L77" s="1022"/>
      <c r="M77" s="22"/>
      <c r="N77" s="626"/>
      <c r="O77" s="72"/>
      <c r="P77" s="612"/>
      <c r="Q77" s="39"/>
      <c r="U77" s="297"/>
    </row>
    <row r="78" spans="1:21" ht="15.75" thickBot="1">
      <c r="A78" s="198"/>
      <c r="B78" s="298"/>
      <c r="C78" s="273">
        <v>2.2</v>
      </c>
      <c r="D78" s="281" t="s">
        <v>194</v>
      </c>
      <c r="E78" s="282"/>
      <c r="F78" s="282"/>
      <c r="G78" s="264">
        <v>5</v>
      </c>
      <c r="H78" s="821"/>
      <c r="I78" s="822"/>
      <c r="J78" s="822"/>
      <c r="K78" s="822"/>
      <c r="L78" s="823"/>
      <c r="M78" s="23"/>
      <c r="N78" s="611"/>
      <c r="O78" s="62"/>
      <c r="P78" s="612"/>
      <c r="Q78" s="39"/>
      <c r="U78" s="297"/>
    </row>
    <row r="79" spans="1:21" ht="14.25">
      <c r="A79" s="198"/>
      <c r="B79" s="298"/>
      <c r="C79" s="3"/>
      <c r="D79" s="265">
        <v>1</v>
      </c>
      <c r="E79" s="286" t="s">
        <v>195</v>
      </c>
      <c r="F79" s="288"/>
      <c r="G79" s="264"/>
      <c r="H79" s="1020"/>
      <c r="I79" s="1021"/>
      <c r="J79" s="1021"/>
      <c r="K79" s="1021"/>
      <c r="L79" s="1022"/>
      <c r="M79" s="17"/>
      <c r="N79" s="626"/>
      <c r="O79" s="72"/>
      <c r="P79" s="612"/>
      <c r="Q79" s="39"/>
      <c r="U79" s="297"/>
    </row>
    <row r="80" spans="1:21" ht="14.25">
      <c r="A80" s="198"/>
      <c r="B80" s="298"/>
      <c r="C80" s="3"/>
      <c r="D80" s="265">
        <v>2</v>
      </c>
      <c r="E80" s="286" t="s">
        <v>196</v>
      </c>
      <c r="F80" s="288"/>
      <c r="G80" s="264"/>
      <c r="H80" s="1020"/>
      <c r="I80" s="1021"/>
      <c r="J80" s="1021"/>
      <c r="K80" s="1021"/>
      <c r="L80" s="1022"/>
      <c r="M80" s="18"/>
      <c r="N80" s="626"/>
      <c r="O80" s="72"/>
      <c r="P80" s="612"/>
      <c r="Q80" s="39"/>
      <c r="U80" s="297"/>
    </row>
    <row r="81" spans="1:21" ht="14.25">
      <c r="A81" s="198"/>
      <c r="B81" s="298"/>
      <c r="C81" s="3"/>
      <c r="D81" s="265">
        <v>3</v>
      </c>
      <c r="E81" s="286" t="s">
        <v>197</v>
      </c>
      <c r="F81" s="288"/>
      <c r="G81" s="264"/>
      <c r="H81" s="1020"/>
      <c r="I81" s="1021"/>
      <c r="J81" s="1021"/>
      <c r="K81" s="1021"/>
      <c r="L81" s="1022"/>
      <c r="M81" s="18"/>
      <c r="N81" s="626"/>
      <c r="O81" s="72"/>
      <c r="P81" s="612"/>
      <c r="Q81" s="39"/>
      <c r="U81" s="297"/>
    </row>
    <row r="82" spans="1:21" ht="14.25">
      <c r="A82" s="198"/>
      <c r="B82" s="298"/>
      <c r="C82" s="171"/>
      <c r="D82" s="265">
        <v>4</v>
      </c>
      <c r="E82" s="1007" t="s">
        <v>217</v>
      </c>
      <c r="F82" s="999"/>
      <c r="G82" s="264"/>
      <c r="H82" s="1020"/>
      <c r="I82" s="1021"/>
      <c r="J82" s="1021"/>
      <c r="K82" s="1021"/>
      <c r="L82" s="1022"/>
      <c r="M82" s="18"/>
      <c r="N82" s="626"/>
      <c r="O82" s="72"/>
      <c r="P82" s="612"/>
      <c r="Q82" s="39"/>
      <c r="U82" s="297"/>
    </row>
    <row r="83" spans="1:21" ht="45" customHeight="1">
      <c r="A83" s="198"/>
      <c r="B83" s="298"/>
      <c r="C83" s="3"/>
      <c r="D83" s="265">
        <v>5</v>
      </c>
      <c r="E83" s="977" t="s">
        <v>218</v>
      </c>
      <c r="F83" s="978"/>
      <c r="G83" s="264"/>
      <c r="H83" s="1020"/>
      <c r="I83" s="1021"/>
      <c r="J83" s="1021"/>
      <c r="K83" s="1021"/>
      <c r="L83" s="1022"/>
      <c r="M83" s="18"/>
      <c r="N83" s="626"/>
      <c r="O83" s="72"/>
      <c r="P83" s="612"/>
      <c r="Q83" s="39"/>
      <c r="U83" s="297"/>
    </row>
    <row r="84" spans="1:21" ht="15" thickBot="1">
      <c r="A84" s="198"/>
      <c r="B84" s="321"/>
      <c r="C84" s="172"/>
      <c r="D84" s="265">
        <v>6</v>
      </c>
      <c r="E84" s="1004" t="s">
        <v>198</v>
      </c>
      <c r="F84" s="999"/>
      <c r="G84" s="271"/>
      <c r="H84" s="1034"/>
      <c r="I84" s="1035"/>
      <c r="J84" s="1035"/>
      <c r="K84" s="1035"/>
      <c r="L84" s="1036"/>
      <c r="M84" s="22"/>
      <c r="N84" s="627"/>
      <c r="O84" s="73"/>
      <c r="P84" s="625"/>
      <c r="Q84" s="42"/>
      <c r="U84" s="297"/>
    </row>
    <row r="85" spans="1:21" s="272" customFormat="1" ht="15.75" thickBot="1">
      <c r="A85" s="270"/>
      <c r="B85" s="326"/>
      <c r="C85" s="260">
        <v>2.3</v>
      </c>
      <c r="D85" s="281" t="s">
        <v>61</v>
      </c>
      <c r="E85" s="282"/>
      <c r="F85" s="327"/>
      <c r="G85" s="328"/>
      <c r="H85" s="836"/>
      <c r="I85" s="329"/>
      <c r="J85" s="329"/>
      <c r="K85" s="329"/>
      <c r="L85" s="329"/>
      <c r="M85" s="23"/>
      <c r="N85" s="617"/>
      <c r="O85" s="58"/>
      <c r="P85" s="618"/>
      <c r="Q85" s="53"/>
      <c r="U85" s="299"/>
    </row>
    <row r="86" spans="1:25" s="272" customFormat="1" ht="14.25">
      <c r="A86" s="198"/>
      <c r="B86" s="298"/>
      <c r="C86" s="3"/>
      <c r="D86" s="265">
        <v>1</v>
      </c>
      <c r="E86" s="287" t="s">
        <v>62</v>
      </c>
      <c r="F86" s="327"/>
      <c r="G86" s="264"/>
      <c r="H86" s="1020"/>
      <c r="I86" s="1021"/>
      <c r="J86" s="1021"/>
      <c r="K86" s="1021"/>
      <c r="L86" s="1022"/>
      <c r="M86" s="167"/>
      <c r="N86" s="626"/>
      <c r="O86" s="72"/>
      <c r="P86" s="612"/>
      <c r="Q86" s="39"/>
      <c r="U86" s="299"/>
      <c r="Y86" s="294"/>
    </row>
    <row r="87" spans="1:25" s="272" customFormat="1" ht="14.25">
      <c r="A87" s="198"/>
      <c r="B87" s="298"/>
      <c r="C87" s="3"/>
      <c r="D87" s="265">
        <v>2</v>
      </c>
      <c r="E87" s="287" t="s">
        <v>63</v>
      </c>
      <c r="F87" s="327"/>
      <c r="G87" s="264"/>
      <c r="H87" s="1020"/>
      <c r="I87" s="1021"/>
      <c r="J87" s="1021"/>
      <c r="K87" s="1021"/>
      <c r="L87" s="1022"/>
      <c r="M87" s="168"/>
      <c r="N87" s="626"/>
      <c r="O87" s="72"/>
      <c r="P87" s="612"/>
      <c r="Q87" s="39"/>
      <c r="U87" s="299"/>
      <c r="Y87" s="294"/>
    </row>
    <row r="88" spans="1:25" s="272" customFormat="1" ht="15" thickBot="1">
      <c r="A88" s="198"/>
      <c r="B88" s="298"/>
      <c r="C88" s="3"/>
      <c r="D88" s="265">
        <v>3</v>
      </c>
      <c r="E88" s="287" t="s">
        <v>64</v>
      </c>
      <c r="F88" s="327"/>
      <c r="G88" s="264"/>
      <c r="H88" s="1020"/>
      <c r="I88" s="1021"/>
      <c r="J88" s="1021"/>
      <c r="K88" s="1021"/>
      <c r="L88" s="1022"/>
      <c r="M88" s="166"/>
      <c r="N88" s="626"/>
      <c r="O88" s="72"/>
      <c r="P88" s="612"/>
      <c r="Q88" s="39"/>
      <c r="U88" s="299"/>
      <c r="Y88" s="294"/>
    </row>
    <row r="89" spans="1:21" ht="15.75" thickBot="1">
      <c r="A89" s="198"/>
      <c r="B89" s="259"/>
      <c r="C89" s="260">
        <v>2.4</v>
      </c>
      <c r="D89" s="281" t="s">
        <v>116</v>
      </c>
      <c r="E89" s="282"/>
      <c r="F89" s="282"/>
      <c r="G89" s="264"/>
      <c r="H89" s="821"/>
      <c r="I89" s="822"/>
      <c r="J89" s="822"/>
      <c r="K89" s="822"/>
      <c r="L89" s="823"/>
      <c r="M89" s="23"/>
      <c r="N89" s="611"/>
      <c r="O89" s="62"/>
      <c r="P89" s="612"/>
      <c r="Q89" s="39"/>
      <c r="U89" s="297"/>
    </row>
    <row r="90" spans="1:21" ht="14.25">
      <c r="A90" s="198"/>
      <c r="B90" s="259"/>
      <c r="C90" s="3"/>
      <c r="D90" s="265">
        <v>1</v>
      </c>
      <c r="E90" s="262" t="s">
        <v>186</v>
      </c>
      <c r="F90" s="288"/>
      <c r="G90" s="264"/>
      <c r="H90" s="1020"/>
      <c r="I90" s="1021"/>
      <c r="J90" s="1021"/>
      <c r="K90" s="1021"/>
      <c r="L90" s="1022"/>
      <c r="M90" s="17"/>
      <c r="N90" s="626"/>
      <c r="O90" s="72"/>
      <c r="P90" s="612"/>
      <c r="Q90" s="39"/>
      <c r="U90" s="297"/>
    </row>
    <row r="91" spans="1:21" ht="14.25">
      <c r="A91" s="198"/>
      <c r="B91" s="259"/>
      <c r="C91" s="3"/>
      <c r="D91" s="265">
        <v>2</v>
      </c>
      <c r="E91" s="262" t="s">
        <v>187</v>
      </c>
      <c r="F91" s="288"/>
      <c r="G91" s="264"/>
      <c r="H91" s="1020"/>
      <c r="I91" s="1021"/>
      <c r="J91" s="1021"/>
      <c r="K91" s="1021"/>
      <c r="L91" s="1022"/>
      <c r="M91" s="18"/>
      <c r="N91" s="626"/>
      <c r="O91" s="72"/>
      <c r="P91" s="612"/>
      <c r="Q91" s="39"/>
      <c r="U91" s="297"/>
    </row>
    <row r="92" spans="1:21" ht="14.25">
      <c r="A92" s="198"/>
      <c r="B92" s="259"/>
      <c r="C92" s="3"/>
      <c r="D92" s="265">
        <v>3</v>
      </c>
      <c r="E92" s="262" t="s">
        <v>188</v>
      </c>
      <c r="F92" s="288"/>
      <c r="G92" s="264"/>
      <c r="H92" s="1020"/>
      <c r="I92" s="1021"/>
      <c r="J92" s="1021"/>
      <c r="K92" s="1021"/>
      <c r="L92" s="1022"/>
      <c r="M92" s="18"/>
      <c r="N92" s="626"/>
      <c r="O92" s="72"/>
      <c r="P92" s="612"/>
      <c r="Q92" s="39"/>
      <c r="U92" s="297"/>
    </row>
    <row r="93" spans="1:21" ht="14.25">
      <c r="A93" s="198"/>
      <c r="B93" s="259"/>
      <c r="C93" s="3"/>
      <c r="D93" s="265">
        <v>4</v>
      </c>
      <c r="E93" s="286" t="s">
        <v>189</v>
      </c>
      <c r="F93" s="288"/>
      <c r="G93" s="264"/>
      <c r="H93" s="1020"/>
      <c r="I93" s="1021"/>
      <c r="J93" s="1021"/>
      <c r="K93" s="1021"/>
      <c r="L93" s="1022"/>
      <c r="M93" s="18"/>
      <c r="N93" s="626"/>
      <c r="O93" s="72"/>
      <c r="P93" s="612"/>
      <c r="Q93" s="39"/>
      <c r="U93" s="297"/>
    </row>
    <row r="94" spans="1:21" ht="15" thickBot="1">
      <c r="A94" s="198"/>
      <c r="B94" s="330"/>
      <c r="C94" s="6"/>
      <c r="D94" s="265">
        <v>5</v>
      </c>
      <c r="E94" s="286" t="s">
        <v>190</v>
      </c>
      <c r="F94" s="288"/>
      <c r="G94" s="271"/>
      <c r="H94" s="1034"/>
      <c r="I94" s="1035"/>
      <c r="J94" s="1035"/>
      <c r="K94" s="1035"/>
      <c r="L94" s="1036"/>
      <c r="M94" s="22"/>
      <c r="N94" s="628"/>
      <c r="O94" s="76"/>
      <c r="P94" s="625"/>
      <c r="Q94" s="42"/>
      <c r="U94" s="297"/>
    </row>
    <row r="95" spans="1:25" ht="14.25">
      <c r="A95" s="198"/>
      <c r="B95" s="259"/>
      <c r="C95" s="8"/>
      <c r="D95" s="331"/>
      <c r="E95" s="332"/>
      <c r="F95" s="333"/>
      <c r="G95" s="264"/>
      <c r="H95" s="821"/>
      <c r="I95" s="822"/>
      <c r="J95" s="822"/>
      <c r="K95" s="822"/>
      <c r="L95" s="823"/>
      <c r="M95" s="158"/>
      <c r="N95" s="611"/>
      <c r="O95" s="161"/>
      <c r="P95" s="612"/>
      <c r="Q95" s="39"/>
      <c r="U95" s="297"/>
      <c r="Y95" s="334"/>
    </row>
    <row r="96" spans="1:21" ht="15">
      <c r="A96" s="198"/>
      <c r="B96" s="324">
        <v>3</v>
      </c>
      <c r="C96" s="335" t="s">
        <v>175</v>
      </c>
      <c r="D96" s="335"/>
      <c r="E96" s="335"/>
      <c r="F96" s="282"/>
      <c r="G96" s="328"/>
      <c r="H96" s="827"/>
      <c r="I96" s="828"/>
      <c r="J96" s="828"/>
      <c r="K96" s="828"/>
      <c r="L96" s="829"/>
      <c r="M96" s="24"/>
      <c r="N96" s="615"/>
      <c r="O96" s="24"/>
      <c r="P96" s="616"/>
      <c r="Q96" s="40"/>
      <c r="U96" s="297"/>
    </row>
    <row r="97" spans="1:21" ht="15.75" thickBot="1">
      <c r="A97" s="198"/>
      <c r="B97" s="298"/>
      <c r="C97" s="260">
        <v>3.1</v>
      </c>
      <c r="D97" s="281" t="s">
        <v>176</v>
      </c>
      <c r="E97" s="261"/>
      <c r="F97" s="282"/>
      <c r="G97" s="264">
        <v>5</v>
      </c>
      <c r="H97" s="821"/>
      <c r="I97" s="822"/>
      <c r="J97" s="822"/>
      <c r="K97" s="822"/>
      <c r="L97" s="823"/>
      <c r="M97" s="23"/>
      <c r="N97" s="611"/>
      <c r="O97" s="62"/>
      <c r="P97" s="612"/>
      <c r="Q97" s="39"/>
      <c r="U97" s="297"/>
    </row>
    <row r="98" spans="1:21" ht="14.25">
      <c r="A98" s="198"/>
      <c r="B98" s="298"/>
      <c r="C98" s="3"/>
      <c r="D98" s="265">
        <v>1</v>
      </c>
      <c r="E98" s="286" t="s">
        <v>177</v>
      </c>
      <c r="F98" s="288"/>
      <c r="G98" s="264"/>
      <c r="H98" s="1020"/>
      <c r="I98" s="1021"/>
      <c r="J98" s="1021"/>
      <c r="K98" s="1021"/>
      <c r="L98" s="1022"/>
      <c r="M98" s="17"/>
      <c r="N98" s="614"/>
      <c r="O98" s="17"/>
      <c r="P98" s="614"/>
      <c r="Q98" s="39"/>
      <c r="U98" s="297"/>
    </row>
    <row r="99" spans="1:21" ht="14.25">
      <c r="A99" s="198"/>
      <c r="B99" s="298"/>
      <c r="C99" s="3"/>
      <c r="D99" s="336">
        <v>2</v>
      </c>
      <c r="E99" s="337" t="s">
        <v>178</v>
      </c>
      <c r="F99" s="282"/>
      <c r="G99" s="264"/>
      <c r="H99" s="1020"/>
      <c r="I99" s="1021"/>
      <c r="J99" s="1021"/>
      <c r="K99" s="1021"/>
      <c r="L99" s="1022"/>
      <c r="M99" s="18"/>
      <c r="N99" s="614"/>
      <c r="O99" s="18"/>
      <c r="P99" s="614"/>
      <c r="Q99" s="39"/>
      <c r="U99" s="297"/>
    </row>
    <row r="100" spans="1:21" ht="15.75" thickBot="1">
      <c r="A100" s="198"/>
      <c r="B100" s="298"/>
      <c r="C100" s="278">
        <v>3.2</v>
      </c>
      <c r="D100" s="338" t="s">
        <v>179</v>
      </c>
      <c r="E100" s="262"/>
      <c r="F100" s="288"/>
      <c r="G100" s="264">
        <v>5</v>
      </c>
      <c r="H100" s="1020"/>
      <c r="I100" s="1021"/>
      <c r="J100" s="1021"/>
      <c r="K100" s="1021"/>
      <c r="L100" s="1022"/>
      <c r="M100" s="19"/>
      <c r="N100" s="614"/>
      <c r="O100" s="19"/>
      <c r="P100" s="614"/>
      <c r="Q100" s="39"/>
      <c r="U100" s="297"/>
    </row>
    <row r="101" spans="1:21" ht="15.75" thickBot="1">
      <c r="A101" s="198"/>
      <c r="B101" s="298"/>
      <c r="C101" s="273">
        <v>3.3</v>
      </c>
      <c r="D101" s="281" t="s">
        <v>180</v>
      </c>
      <c r="E101" s="261"/>
      <c r="F101" s="282"/>
      <c r="G101" s="264">
        <v>5</v>
      </c>
      <c r="H101" s="821"/>
      <c r="I101" s="822"/>
      <c r="J101" s="822"/>
      <c r="K101" s="822"/>
      <c r="L101" s="823"/>
      <c r="M101" s="23"/>
      <c r="N101" s="611"/>
      <c r="O101" s="62"/>
      <c r="P101" s="612"/>
      <c r="Q101" s="39"/>
      <c r="U101" s="297"/>
    </row>
    <row r="102" spans="1:21" ht="14.25">
      <c r="A102" s="198"/>
      <c r="B102" s="298"/>
      <c r="C102" s="3"/>
      <c r="D102" s="265">
        <v>1</v>
      </c>
      <c r="E102" s="286" t="s">
        <v>181</v>
      </c>
      <c r="F102" s="288"/>
      <c r="G102" s="264"/>
      <c r="H102" s="1020"/>
      <c r="I102" s="1021"/>
      <c r="J102" s="1021"/>
      <c r="K102" s="1021"/>
      <c r="L102" s="1022"/>
      <c r="M102" s="17"/>
      <c r="N102" s="626"/>
      <c r="O102" s="72"/>
      <c r="P102" s="612"/>
      <c r="Q102" s="39"/>
      <c r="U102" s="297"/>
    </row>
    <row r="103" spans="1:21" ht="14.25">
      <c r="A103" s="198"/>
      <c r="B103" s="298"/>
      <c r="C103" s="3"/>
      <c r="D103" s="336">
        <v>2</v>
      </c>
      <c r="E103" s="325" t="s">
        <v>182</v>
      </c>
      <c r="F103" s="282"/>
      <c r="G103" s="264"/>
      <c r="H103" s="1020"/>
      <c r="I103" s="1021"/>
      <c r="J103" s="1021"/>
      <c r="K103" s="1021"/>
      <c r="L103" s="1022"/>
      <c r="M103" s="18"/>
      <c r="N103" s="626"/>
      <c r="O103" s="72"/>
      <c r="P103" s="612"/>
      <c r="Q103" s="39"/>
      <c r="U103" s="297"/>
    </row>
    <row r="104" spans="1:21" ht="14.25">
      <c r="A104" s="198"/>
      <c r="B104" s="298"/>
      <c r="C104" s="3"/>
      <c r="D104" s="265">
        <v>3</v>
      </c>
      <c r="E104" s="998" t="s">
        <v>183</v>
      </c>
      <c r="F104" s="999"/>
      <c r="G104" s="264"/>
      <c r="H104" s="1020"/>
      <c r="I104" s="1021"/>
      <c r="J104" s="1021"/>
      <c r="K104" s="1021"/>
      <c r="L104" s="1022"/>
      <c r="M104" s="18"/>
      <c r="N104" s="626"/>
      <c r="O104" s="72"/>
      <c r="P104" s="612"/>
      <c r="Q104" s="39"/>
      <c r="U104" s="297"/>
    </row>
    <row r="105" spans="1:21" ht="14.25">
      <c r="A105" s="198"/>
      <c r="B105" s="298"/>
      <c r="C105" s="3"/>
      <c r="D105" s="336">
        <v>4</v>
      </c>
      <c r="E105" s="325" t="s">
        <v>184</v>
      </c>
      <c r="F105" s="282"/>
      <c r="G105" s="264"/>
      <c r="H105" s="1020"/>
      <c r="I105" s="1021"/>
      <c r="J105" s="1021"/>
      <c r="K105" s="1021"/>
      <c r="L105" s="1022"/>
      <c r="M105" s="18"/>
      <c r="N105" s="626"/>
      <c r="O105" s="72"/>
      <c r="P105" s="612"/>
      <c r="Q105" s="39"/>
      <c r="U105" s="297"/>
    </row>
    <row r="106" spans="1:21" ht="14.25">
      <c r="A106" s="198"/>
      <c r="B106" s="298"/>
      <c r="C106" s="3"/>
      <c r="D106" s="265">
        <v>5</v>
      </c>
      <c r="E106" s="320" t="s">
        <v>185</v>
      </c>
      <c r="F106" s="288"/>
      <c r="G106" s="264"/>
      <c r="H106" s="1020"/>
      <c r="I106" s="1021"/>
      <c r="J106" s="1021"/>
      <c r="K106" s="1021"/>
      <c r="L106" s="1022"/>
      <c r="M106" s="18"/>
      <c r="N106" s="626"/>
      <c r="O106" s="72"/>
      <c r="P106" s="612"/>
      <c r="Q106" s="39"/>
      <c r="U106" s="297"/>
    </row>
    <row r="107" spans="1:21" ht="15" thickBot="1">
      <c r="A107" s="198"/>
      <c r="B107" s="298"/>
      <c r="C107" s="9"/>
      <c r="D107" s="309">
        <v>6</v>
      </c>
      <c r="E107" s="987" t="s">
        <v>216</v>
      </c>
      <c r="F107" s="982"/>
      <c r="G107" s="264"/>
      <c r="H107" s="1020"/>
      <c r="I107" s="1021"/>
      <c r="J107" s="1021"/>
      <c r="K107" s="1021"/>
      <c r="L107" s="1022"/>
      <c r="M107" s="22"/>
      <c r="N107" s="629"/>
      <c r="O107" s="78"/>
      <c r="P107" s="630"/>
      <c r="Q107" s="66"/>
      <c r="U107" s="297"/>
    </row>
    <row r="108" spans="1:21" ht="15.75" thickBot="1">
      <c r="A108" s="340"/>
      <c r="B108" s="313" t="s">
        <v>199</v>
      </c>
      <c r="C108" s="341" t="s">
        <v>65</v>
      </c>
      <c r="D108" s="341"/>
      <c r="E108" s="341"/>
      <c r="F108" s="342"/>
      <c r="G108" s="343"/>
      <c r="H108" s="830"/>
      <c r="I108" s="831"/>
      <c r="J108" s="831"/>
      <c r="K108" s="831"/>
      <c r="L108" s="832"/>
      <c r="M108" s="631"/>
      <c r="N108" s="622"/>
      <c r="O108" s="68"/>
      <c r="P108" s="623"/>
      <c r="Q108" s="41"/>
      <c r="U108" s="297"/>
    </row>
    <row r="109" spans="1:21" ht="27.75" customHeight="1">
      <c r="A109" s="340"/>
      <c r="B109" s="344">
        <v>1</v>
      </c>
      <c r="C109" s="980" t="s">
        <v>214</v>
      </c>
      <c r="D109" s="981"/>
      <c r="E109" s="981"/>
      <c r="F109" s="981"/>
      <c r="G109" s="264">
        <v>5</v>
      </c>
      <c r="H109" s="1037"/>
      <c r="I109" s="1038"/>
      <c r="J109" s="1038"/>
      <c r="K109" s="1038"/>
      <c r="L109" s="1039"/>
      <c r="M109" s="25"/>
      <c r="N109" s="626"/>
      <c r="O109" s="62"/>
      <c r="P109" s="612"/>
      <c r="Q109" s="39"/>
      <c r="U109" s="297"/>
    </row>
    <row r="110" spans="1:17" ht="15.75" thickBot="1">
      <c r="A110" s="340"/>
      <c r="B110" s="345">
        <v>2</v>
      </c>
      <c r="C110" s="346" t="s">
        <v>117</v>
      </c>
      <c r="D110" s="262"/>
      <c r="E110" s="262"/>
      <c r="F110" s="288"/>
      <c r="G110" s="264">
        <v>5</v>
      </c>
      <c r="H110" s="1020"/>
      <c r="I110" s="1021"/>
      <c r="J110" s="1021"/>
      <c r="K110" s="1021"/>
      <c r="L110" s="1022"/>
      <c r="M110" s="26"/>
      <c r="N110" s="632"/>
      <c r="O110" s="81"/>
      <c r="P110" s="616"/>
      <c r="Q110" s="40"/>
    </row>
    <row r="111" spans="1:17" ht="15.75" thickBot="1">
      <c r="A111" s="340"/>
      <c r="B111" s="324">
        <v>3</v>
      </c>
      <c r="C111" s="347" t="s">
        <v>118</v>
      </c>
      <c r="D111" s="266"/>
      <c r="E111" s="266"/>
      <c r="F111" s="348"/>
      <c r="G111" s="271">
        <v>5</v>
      </c>
      <c r="H111" s="827"/>
      <c r="I111" s="828"/>
      <c r="J111" s="828"/>
      <c r="K111" s="828"/>
      <c r="L111" s="829"/>
      <c r="M111" s="23"/>
      <c r="N111" s="632"/>
      <c r="O111" s="20"/>
      <c r="P111" s="616"/>
      <c r="Q111" s="40"/>
    </row>
    <row r="112" spans="1:17" ht="19.5" customHeight="1">
      <c r="A112" s="340"/>
      <c r="B112" s="253"/>
      <c r="C112" s="349">
        <v>3.1</v>
      </c>
      <c r="D112" s="983" t="s">
        <v>215</v>
      </c>
      <c r="E112" s="979"/>
      <c r="F112" s="979"/>
      <c r="G112" s="264"/>
      <c r="H112" s="1020"/>
      <c r="I112" s="1021"/>
      <c r="J112" s="1021"/>
      <c r="K112" s="1021"/>
      <c r="L112" s="1022"/>
      <c r="M112" s="25"/>
      <c r="N112" s="626"/>
      <c r="O112" s="62"/>
      <c r="P112" s="612"/>
      <c r="Q112" s="39"/>
    </row>
    <row r="113" spans="1:17" ht="15.75" thickBot="1">
      <c r="A113" s="340"/>
      <c r="B113" s="350"/>
      <c r="C113" s="351">
        <v>3.2</v>
      </c>
      <c r="D113" s="352" t="s">
        <v>119</v>
      </c>
      <c r="E113" s="353"/>
      <c r="F113" s="288"/>
      <c r="G113" s="264"/>
      <c r="H113" s="1020"/>
      <c r="I113" s="1021"/>
      <c r="J113" s="1021"/>
      <c r="K113" s="1021"/>
      <c r="L113" s="1022"/>
      <c r="M113" s="19"/>
      <c r="N113" s="626"/>
      <c r="O113" s="62"/>
      <c r="P113" s="633"/>
      <c r="Q113" s="39"/>
    </row>
    <row r="114" spans="1:25" ht="15" thickBot="1">
      <c r="A114" s="340"/>
      <c r="B114" s="354"/>
      <c r="C114" s="355"/>
      <c r="D114" s="356"/>
      <c r="E114" s="357"/>
      <c r="F114" s="358"/>
      <c r="G114" s="359"/>
      <c r="H114" s="837"/>
      <c r="I114" s="838"/>
      <c r="J114" s="838"/>
      <c r="K114" s="838"/>
      <c r="L114" s="839"/>
      <c r="M114" s="158"/>
      <c r="N114" s="634"/>
      <c r="O114" s="161"/>
      <c r="P114" s="635"/>
      <c r="Q114" s="39"/>
      <c r="Y114" s="334"/>
    </row>
    <row r="115" spans="1:17" ht="16.5" thickBot="1">
      <c r="A115" s="340"/>
      <c r="B115" s="572" t="s">
        <v>94</v>
      </c>
      <c r="C115" s="360"/>
      <c r="D115" s="360"/>
      <c r="E115" s="360"/>
      <c r="F115" s="360"/>
      <c r="G115" s="361"/>
      <c r="H115" s="840"/>
      <c r="I115" s="841"/>
      <c r="J115" s="841"/>
      <c r="K115" s="841"/>
      <c r="L115" s="842"/>
      <c r="M115" s="636"/>
      <c r="N115" s="637"/>
      <c r="O115" s="86"/>
      <c r="P115" s="638"/>
      <c r="Q115" s="43"/>
    </row>
    <row r="116" spans="1:17" ht="15.75" thickBot="1">
      <c r="A116" s="340"/>
      <c r="B116" s="362" t="s">
        <v>132</v>
      </c>
      <c r="C116" s="250" t="s">
        <v>133</v>
      </c>
      <c r="D116" s="250"/>
      <c r="E116" s="250"/>
      <c r="F116" s="363"/>
      <c r="G116" s="252"/>
      <c r="H116" s="818"/>
      <c r="I116" s="819"/>
      <c r="J116" s="819"/>
      <c r="K116" s="819"/>
      <c r="L116" s="820"/>
      <c r="M116" s="639"/>
      <c r="N116" s="609"/>
      <c r="O116" s="48"/>
      <c r="P116" s="610"/>
      <c r="Q116" s="38"/>
    </row>
    <row r="117" spans="1:17" ht="15.75" thickBot="1">
      <c r="A117" s="340"/>
      <c r="B117" s="253">
        <v>1</v>
      </c>
      <c r="C117" s="255" t="s">
        <v>120</v>
      </c>
      <c r="D117" s="255"/>
      <c r="E117" s="255"/>
      <c r="F117" s="364"/>
      <c r="G117" s="258"/>
      <c r="H117" s="1020"/>
      <c r="I117" s="1040"/>
      <c r="J117" s="1040"/>
      <c r="K117" s="1040"/>
      <c r="L117" s="1022"/>
      <c r="M117" s="27"/>
      <c r="N117" s="626"/>
      <c r="O117" s="62"/>
      <c r="P117" s="612"/>
      <c r="Q117" s="39"/>
    </row>
    <row r="118" spans="1:17" ht="15.75" thickBot="1">
      <c r="A118" s="340"/>
      <c r="B118" s="366">
        <v>2</v>
      </c>
      <c r="C118" s="279" t="s">
        <v>121</v>
      </c>
      <c r="D118" s="279"/>
      <c r="E118" s="279"/>
      <c r="F118" s="367"/>
      <c r="G118" s="264"/>
      <c r="H118" s="803"/>
      <c r="I118" s="368"/>
      <c r="J118" s="368"/>
      <c r="K118" s="368"/>
      <c r="L118" s="368"/>
      <c r="M118" s="23"/>
      <c r="N118" s="615"/>
      <c r="O118" s="24"/>
      <c r="P118" s="616"/>
      <c r="Q118" s="40"/>
    </row>
    <row r="119" spans="1:25" ht="15.75" thickBot="1">
      <c r="A119" s="340"/>
      <c r="B119" s="369"/>
      <c r="C119" s="370" t="s">
        <v>122</v>
      </c>
      <c r="D119" s="371" t="s">
        <v>200</v>
      </c>
      <c r="E119" s="279"/>
      <c r="F119" s="367"/>
      <c r="G119" s="264"/>
      <c r="H119" s="802"/>
      <c r="I119" s="365"/>
      <c r="J119" s="365"/>
      <c r="K119" s="365"/>
      <c r="L119" s="269"/>
      <c r="M119" s="159"/>
      <c r="N119" s="640"/>
      <c r="O119" s="72"/>
      <c r="P119" s="612"/>
      <c r="Q119" s="53"/>
      <c r="Y119" s="334"/>
    </row>
    <row r="120" spans="1:25" ht="15.75" thickBot="1">
      <c r="A120" s="340"/>
      <c r="B120" s="369"/>
      <c r="C120" s="370" t="s">
        <v>123</v>
      </c>
      <c r="D120" s="371" t="s">
        <v>201</v>
      </c>
      <c r="E120" s="279"/>
      <c r="F120" s="367"/>
      <c r="G120" s="264"/>
      <c r="H120" s="802"/>
      <c r="I120" s="365"/>
      <c r="J120" s="365"/>
      <c r="K120" s="365"/>
      <c r="L120" s="365"/>
      <c r="M120" s="23"/>
      <c r="N120" s="615"/>
      <c r="O120" s="24"/>
      <c r="P120" s="616"/>
      <c r="Q120" s="39"/>
      <c r="Y120" s="334"/>
    </row>
    <row r="121" spans="1:17" ht="15">
      <c r="A121" s="340"/>
      <c r="B121" s="369"/>
      <c r="C121" s="372">
        <v>2.1</v>
      </c>
      <c r="D121" s="338" t="s">
        <v>124</v>
      </c>
      <c r="E121" s="279"/>
      <c r="F121" s="367"/>
      <c r="G121" s="264"/>
      <c r="H121" s="1020"/>
      <c r="I121" s="1021"/>
      <c r="J121" s="1021"/>
      <c r="K121" s="1021"/>
      <c r="L121" s="1022"/>
      <c r="M121" s="25"/>
      <c r="N121" s="641"/>
      <c r="O121" s="72"/>
      <c r="P121" s="612"/>
      <c r="Q121" s="39"/>
    </row>
    <row r="122" spans="1:17" ht="15.75" thickBot="1">
      <c r="A122" s="340"/>
      <c r="B122" s="373"/>
      <c r="C122" s="372">
        <v>2.2</v>
      </c>
      <c r="D122" s="338" t="s">
        <v>125</v>
      </c>
      <c r="E122" s="279"/>
      <c r="F122" s="367"/>
      <c r="G122" s="264"/>
      <c r="H122" s="1020"/>
      <c r="I122" s="1021"/>
      <c r="J122" s="1021"/>
      <c r="K122" s="1021"/>
      <c r="L122" s="1022"/>
      <c r="M122" s="19"/>
      <c r="N122" s="626"/>
      <c r="O122" s="72"/>
      <c r="P122" s="612"/>
      <c r="Q122" s="42"/>
    </row>
    <row r="123" spans="1:17" ht="15.75" thickBot="1">
      <c r="A123" s="340"/>
      <c r="B123" s="369">
        <v>3</v>
      </c>
      <c r="C123" s="279" t="s">
        <v>126</v>
      </c>
      <c r="D123" s="279"/>
      <c r="E123" s="279"/>
      <c r="F123" s="367"/>
      <c r="G123" s="264"/>
      <c r="H123" s="1041"/>
      <c r="I123" s="1042"/>
      <c r="J123" s="1042"/>
      <c r="K123" s="1042"/>
      <c r="L123" s="374"/>
      <c r="M123" s="27"/>
      <c r="N123" s="632"/>
      <c r="O123" s="24"/>
      <c r="P123" s="642"/>
      <c r="Q123" s="40"/>
    </row>
    <row r="124" spans="1:25" ht="15">
      <c r="A124" s="340"/>
      <c r="B124" s="369"/>
      <c r="C124" s="370" t="s">
        <v>127</v>
      </c>
      <c r="D124" s="375" t="s">
        <v>202</v>
      </c>
      <c r="E124" s="279"/>
      <c r="F124" s="367"/>
      <c r="G124" s="264"/>
      <c r="H124" s="821"/>
      <c r="I124" s="822"/>
      <c r="J124" s="822"/>
      <c r="K124" s="822"/>
      <c r="L124" s="823"/>
      <c r="M124" s="160"/>
      <c r="N124" s="614"/>
      <c r="O124" s="23"/>
      <c r="P124" s="626"/>
      <c r="Q124" s="39"/>
      <c r="Y124" s="334"/>
    </row>
    <row r="125" spans="1:25" ht="15">
      <c r="A125" s="340"/>
      <c r="B125" s="369"/>
      <c r="C125" s="370" t="s">
        <v>128</v>
      </c>
      <c r="D125" s="375" t="s">
        <v>203</v>
      </c>
      <c r="E125" s="279"/>
      <c r="F125" s="367"/>
      <c r="G125" s="264"/>
      <c r="H125" s="821"/>
      <c r="I125" s="822"/>
      <c r="J125" s="822"/>
      <c r="K125" s="822"/>
      <c r="L125" s="823"/>
      <c r="M125" s="23"/>
      <c r="N125" s="614"/>
      <c r="O125" s="23"/>
      <c r="P125" s="626"/>
      <c r="Q125" s="39"/>
      <c r="Y125" s="334"/>
    </row>
    <row r="126" spans="1:25" ht="15">
      <c r="A126" s="340"/>
      <c r="B126" s="376"/>
      <c r="C126" s="377">
        <v>3.1</v>
      </c>
      <c r="D126" s="375" t="s">
        <v>204</v>
      </c>
      <c r="E126" s="262"/>
      <c r="F126" s="288"/>
      <c r="G126" s="264"/>
      <c r="H126" s="1020"/>
      <c r="I126" s="1023"/>
      <c r="J126" s="1023"/>
      <c r="K126" s="1023"/>
      <c r="L126" s="1043"/>
      <c r="M126" s="23"/>
      <c r="N126" s="614"/>
      <c r="O126" s="91"/>
      <c r="P126" s="612"/>
      <c r="Q126" s="39"/>
      <c r="Y126" s="334"/>
    </row>
    <row r="127" spans="1:25" ht="15">
      <c r="A127" s="340"/>
      <c r="B127" s="376"/>
      <c r="C127" s="377">
        <v>3.2</v>
      </c>
      <c r="D127" s="375" t="s">
        <v>205</v>
      </c>
      <c r="E127" s="262"/>
      <c r="F127" s="288"/>
      <c r="G127" s="264"/>
      <c r="H127" s="1020"/>
      <c r="I127" s="1023"/>
      <c r="J127" s="1023"/>
      <c r="K127" s="1023"/>
      <c r="L127" s="1043"/>
      <c r="M127" s="23"/>
      <c r="N127" s="614"/>
      <c r="O127" s="91"/>
      <c r="P127" s="612"/>
      <c r="Q127" s="39"/>
      <c r="Y127" s="334"/>
    </row>
    <row r="128" spans="1:25" ht="15">
      <c r="A128" s="340"/>
      <c r="B128" s="376"/>
      <c r="C128" s="377">
        <v>3.3</v>
      </c>
      <c r="D128" s="375" t="s">
        <v>206</v>
      </c>
      <c r="E128" s="262"/>
      <c r="F128" s="288"/>
      <c r="G128" s="264"/>
      <c r="H128" s="1020"/>
      <c r="I128" s="1023"/>
      <c r="J128" s="1023"/>
      <c r="K128" s="1023"/>
      <c r="L128" s="1043"/>
      <c r="M128" s="23"/>
      <c r="N128" s="614"/>
      <c r="O128" s="91"/>
      <c r="P128" s="612"/>
      <c r="Q128" s="39"/>
      <c r="Y128" s="334"/>
    </row>
    <row r="129" spans="1:25" ht="15">
      <c r="A129" s="340"/>
      <c r="B129" s="376"/>
      <c r="C129" s="377">
        <v>3.4</v>
      </c>
      <c r="D129" s="375" t="s">
        <v>207</v>
      </c>
      <c r="E129" s="262"/>
      <c r="F129" s="288"/>
      <c r="G129" s="264"/>
      <c r="H129" s="1020"/>
      <c r="I129" s="1023"/>
      <c r="J129" s="1023"/>
      <c r="K129" s="1023"/>
      <c r="L129" s="1043"/>
      <c r="M129" s="23"/>
      <c r="N129" s="614"/>
      <c r="O129" s="91"/>
      <c r="P129" s="612"/>
      <c r="Q129" s="39"/>
      <c r="Y129" s="334"/>
    </row>
    <row r="130" spans="1:25" ht="15">
      <c r="A130" s="340"/>
      <c r="B130" s="376"/>
      <c r="C130" s="377">
        <v>3.5</v>
      </c>
      <c r="D130" s="375" t="s">
        <v>208</v>
      </c>
      <c r="E130" s="262"/>
      <c r="F130" s="288"/>
      <c r="G130" s="264"/>
      <c r="H130" s="1020"/>
      <c r="I130" s="1023"/>
      <c r="J130" s="1023"/>
      <c r="K130" s="1023"/>
      <c r="L130" s="1043"/>
      <c r="M130" s="23"/>
      <c r="N130" s="626"/>
      <c r="O130" s="91"/>
      <c r="P130" s="612"/>
      <c r="Q130" s="39"/>
      <c r="Y130" s="334"/>
    </row>
    <row r="131" spans="1:25" ht="15">
      <c r="A131" s="340"/>
      <c r="B131" s="378"/>
      <c r="C131" s="377">
        <v>3.6</v>
      </c>
      <c r="D131" s="375" t="s">
        <v>209</v>
      </c>
      <c r="E131" s="262"/>
      <c r="F131" s="288"/>
      <c r="G131" s="264"/>
      <c r="H131" s="1020"/>
      <c r="I131" s="1023"/>
      <c r="J131" s="1023"/>
      <c r="K131" s="1023"/>
      <c r="L131" s="1043"/>
      <c r="M131" s="23"/>
      <c r="N131" s="611"/>
      <c r="O131" s="62"/>
      <c r="P131" s="612"/>
      <c r="Q131" s="39"/>
      <c r="Y131" s="334"/>
    </row>
    <row r="132" spans="1:17" ht="15.75" thickBot="1">
      <c r="A132" s="340"/>
      <c r="B132" s="366">
        <v>4</v>
      </c>
      <c r="C132" s="255" t="s">
        <v>129</v>
      </c>
      <c r="D132" s="255"/>
      <c r="E132" s="255"/>
      <c r="F132" s="280"/>
      <c r="G132" s="264"/>
      <c r="H132" s="827"/>
      <c r="I132" s="828"/>
      <c r="J132" s="828"/>
      <c r="K132" s="828"/>
      <c r="L132" s="829"/>
      <c r="M132" s="28"/>
      <c r="N132" s="615"/>
      <c r="O132" s="24"/>
      <c r="P132" s="616"/>
      <c r="Q132" s="40"/>
    </row>
    <row r="133" spans="1:17" ht="15">
      <c r="A133" s="340"/>
      <c r="B133" s="379"/>
      <c r="C133" s="278">
        <v>4.1</v>
      </c>
      <c r="D133" s="338" t="s">
        <v>130</v>
      </c>
      <c r="E133" s="262"/>
      <c r="F133" s="288"/>
      <c r="G133" s="264">
        <v>5</v>
      </c>
      <c r="H133" s="1020"/>
      <c r="I133" s="1021"/>
      <c r="J133" s="1021"/>
      <c r="K133" s="1021"/>
      <c r="L133" s="1022"/>
      <c r="M133" s="25"/>
      <c r="N133" s="626"/>
      <c r="O133" s="62"/>
      <c r="P133" s="612"/>
      <c r="Q133" s="39"/>
    </row>
    <row r="134" spans="1:17" ht="15.75" thickBot="1">
      <c r="A134" s="340"/>
      <c r="B134" s="380"/>
      <c r="C134" s="381">
        <v>4.2</v>
      </c>
      <c r="D134" s="382" t="s">
        <v>131</v>
      </c>
      <c r="E134" s="310"/>
      <c r="F134" s="339"/>
      <c r="G134" s="312">
        <v>5</v>
      </c>
      <c r="H134" s="1020"/>
      <c r="I134" s="1021"/>
      <c r="J134" s="1021"/>
      <c r="K134" s="1021"/>
      <c r="L134" s="1022"/>
      <c r="M134" s="19"/>
      <c r="N134" s="629"/>
      <c r="O134" s="92"/>
      <c r="P134" s="630"/>
      <c r="Q134" s="66"/>
    </row>
    <row r="135" spans="1:17" ht="15.75" thickBot="1">
      <c r="A135" s="340"/>
      <c r="B135" s="313" t="s">
        <v>134</v>
      </c>
      <c r="C135" s="341" t="s">
        <v>135</v>
      </c>
      <c r="D135" s="341"/>
      <c r="E135" s="341"/>
      <c r="F135" s="342"/>
      <c r="G135" s="343"/>
      <c r="H135" s="830"/>
      <c r="I135" s="831"/>
      <c r="J135" s="831"/>
      <c r="K135" s="831"/>
      <c r="L135" s="832"/>
      <c r="M135" s="621"/>
      <c r="N135" s="622"/>
      <c r="O135" s="68"/>
      <c r="P135" s="623"/>
      <c r="Q135" s="41"/>
    </row>
    <row r="136" spans="1:17" ht="15.75" thickBot="1">
      <c r="A136" s="340"/>
      <c r="B136" s="383">
        <v>1</v>
      </c>
      <c r="C136" s="255" t="s">
        <v>136</v>
      </c>
      <c r="D136" s="255"/>
      <c r="E136" s="255"/>
      <c r="F136" s="280"/>
      <c r="G136" s="258"/>
      <c r="H136" s="843"/>
      <c r="I136" s="844"/>
      <c r="J136" s="844"/>
      <c r="K136" s="844"/>
      <c r="L136" s="845"/>
      <c r="M136" s="23"/>
      <c r="N136" s="611"/>
      <c r="O136" s="62"/>
      <c r="P136" s="612"/>
      <c r="Q136" s="39"/>
    </row>
    <row r="137" spans="1:17" ht="15.75" thickBot="1">
      <c r="A137" s="340"/>
      <c r="B137" s="298"/>
      <c r="C137" s="278">
        <v>1.1</v>
      </c>
      <c r="D137" s="262" t="s">
        <v>137</v>
      </c>
      <c r="E137" s="262"/>
      <c r="F137" s="288"/>
      <c r="G137" s="264">
        <v>5</v>
      </c>
      <c r="H137" s="1020"/>
      <c r="I137" s="1040"/>
      <c r="J137" s="1040"/>
      <c r="K137" s="1040"/>
      <c r="L137" s="1022"/>
      <c r="M137" s="27"/>
      <c r="N137" s="640"/>
      <c r="O137" s="58"/>
      <c r="P137" s="618"/>
      <c r="Q137" s="53"/>
    </row>
    <row r="138" spans="1:17" ht="15.75" thickBot="1">
      <c r="A138" s="340"/>
      <c r="B138" s="298"/>
      <c r="C138" s="384">
        <v>1.2</v>
      </c>
      <c r="D138" s="281" t="s">
        <v>138</v>
      </c>
      <c r="E138" s="261"/>
      <c r="F138" s="282"/>
      <c r="G138" s="264">
        <v>5</v>
      </c>
      <c r="H138" s="821"/>
      <c r="I138" s="822"/>
      <c r="J138" s="822"/>
      <c r="K138" s="822"/>
      <c r="L138" s="823"/>
      <c r="M138" s="23"/>
      <c r="N138" s="611"/>
      <c r="O138" s="62"/>
      <c r="P138" s="612"/>
      <c r="Q138" s="39"/>
    </row>
    <row r="139" spans="1:17" ht="14.25">
      <c r="A139" s="340"/>
      <c r="B139" s="298"/>
      <c r="C139" s="10"/>
      <c r="D139" s="265">
        <v>1</v>
      </c>
      <c r="E139" s="998" t="s">
        <v>139</v>
      </c>
      <c r="F139" s="986"/>
      <c r="G139" s="264"/>
      <c r="H139" s="1020"/>
      <c r="I139" s="1021"/>
      <c r="J139" s="1021"/>
      <c r="K139" s="1021"/>
      <c r="L139" s="1022"/>
      <c r="M139" s="17"/>
      <c r="N139" s="626"/>
      <c r="O139" s="72"/>
      <c r="P139" s="612"/>
      <c r="Q139" s="39"/>
    </row>
    <row r="140" spans="1:17" ht="15" thickBot="1">
      <c r="A140" s="340"/>
      <c r="B140" s="321"/>
      <c r="C140" s="11"/>
      <c r="D140" s="265">
        <v>2</v>
      </c>
      <c r="E140" s="998" t="s">
        <v>140</v>
      </c>
      <c r="F140" s="986"/>
      <c r="G140" s="264"/>
      <c r="H140" s="1020"/>
      <c r="I140" s="1021"/>
      <c r="J140" s="1021"/>
      <c r="K140" s="1021"/>
      <c r="L140" s="1022"/>
      <c r="M140" s="22"/>
      <c r="N140" s="626"/>
      <c r="O140" s="72"/>
      <c r="P140" s="612"/>
      <c r="Q140" s="39"/>
    </row>
    <row r="141" spans="1:17" ht="15.75" thickBot="1">
      <c r="A141" s="340"/>
      <c r="B141" s="369">
        <v>2</v>
      </c>
      <c r="C141" s="1002" t="s">
        <v>141</v>
      </c>
      <c r="D141" s="999"/>
      <c r="E141" s="999"/>
      <c r="F141" s="999"/>
      <c r="G141" s="264"/>
      <c r="H141" s="827"/>
      <c r="I141" s="828"/>
      <c r="J141" s="828"/>
      <c r="K141" s="828"/>
      <c r="L141" s="829"/>
      <c r="M141" s="23"/>
      <c r="N141" s="615"/>
      <c r="O141" s="81"/>
      <c r="P141" s="616"/>
      <c r="Q141" s="40"/>
    </row>
    <row r="142" spans="1:17" ht="15">
      <c r="A142" s="340"/>
      <c r="B142" s="369"/>
      <c r="C142" s="278">
        <v>2.1</v>
      </c>
      <c r="D142" s="338" t="s">
        <v>142</v>
      </c>
      <c r="E142" s="385"/>
      <c r="F142" s="288"/>
      <c r="G142" s="264"/>
      <c r="H142" s="1020"/>
      <c r="I142" s="1044"/>
      <c r="J142" s="1044"/>
      <c r="K142" s="1044"/>
      <c r="L142" s="1045"/>
      <c r="M142" s="17"/>
      <c r="N142" s="626"/>
      <c r="O142" s="72"/>
      <c r="P142" s="612"/>
      <c r="Q142" s="39"/>
    </row>
    <row r="143" spans="1:17" ht="15">
      <c r="A143" s="340"/>
      <c r="B143" s="300"/>
      <c r="C143" s="278">
        <v>2.2</v>
      </c>
      <c r="D143" s="996" t="s">
        <v>143</v>
      </c>
      <c r="E143" s="997"/>
      <c r="F143" s="997"/>
      <c r="G143" s="264">
        <v>5</v>
      </c>
      <c r="H143" s="1020"/>
      <c r="I143" s="1044"/>
      <c r="J143" s="1044"/>
      <c r="K143" s="1044"/>
      <c r="L143" s="1045"/>
      <c r="M143" s="18"/>
      <c r="N143" s="626"/>
      <c r="O143" s="72"/>
      <c r="P143" s="612"/>
      <c r="Q143" s="39"/>
    </row>
    <row r="144" spans="1:17" ht="15">
      <c r="A144" s="340"/>
      <c r="B144" s="298"/>
      <c r="C144" s="278">
        <v>2.3</v>
      </c>
      <c r="D144" s="1003" t="s">
        <v>144</v>
      </c>
      <c r="E144" s="997"/>
      <c r="F144" s="997"/>
      <c r="G144" s="264"/>
      <c r="H144" s="1020"/>
      <c r="I144" s="1044"/>
      <c r="J144" s="1044"/>
      <c r="K144" s="1044"/>
      <c r="L144" s="1045"/>
      <c r="M144" s="18"/>
      <c r="N144" s="626"/>
      <c r="O144" s="72"/>
      <c r="P144" s="612"/>
      <c r="Q144" s="39"/>
    </row>
    <row r="145" spans="1:17" ht="15">
      <c r="A145" s="340"/>
      <c r="B145" s="298"/>
      <c r="C145" s="278">
        <v>2.4</v>
      </c>
      <c r="D145" s="1003" t="s">
        <v>145</v>
      </c>
      <c r="E145" s="997"/>
      <c r="F145" s="997"/>
      <c r="G145" s="264"/>
      <c r="H145" s="1020"/>
      <c r="I145" s="1044"/>
      <c r="J145" s="1044"/>
      <c r="K145" s="1044"/>
      <c r="L145" s="1045"/>
      <c r="M145" s="18"/>
      <c r="N145" s="626"/>
      <c r="O145" s="72"/>
      <c r="P145" s="612"/>
      <c r="Q145" s="39"/>
    </row>
    <row r="146" spans="1:17" ht="15">
      <c r="A146" s="340"/>
      <c r="B146" s="300"/>
      <c r="C146" s="278">
        <v>2.5</v>
      </c>
      <c r="D146" s="338" t="s">
        <v>146</v>
      </c>
      <c r="E146" s="385"/>
      <c r="F146" s="288"/>
      <c r="G146" s="264">
        <v>5</v>
      </c>
      <c r="H146" s="1020"/>
      <c r="I146" s="1044"/>
      <c r="J146" s="1044"/>
      <c r="K146" s="1044"/>
      <c r="L146" s="1045"/>
      <c r="M146" s="18"/>
      <c r="N146" s="626"/>
      <c r="O146" s="72"/>
      <c r="P146" s="612"/>
      <c r="Q146" s="39"/>
    </row>
    <row r="147" spans="1:17" ht="15.75" thickBot="1">
      <c r="A147" s="340"/>
      <c r="B147" s="386"/>
      <c r="C147" s="278">
        <v>2.6</v>
      </c>
      <c r="D147" s="338" t="s">
        <v>147</v>
      </c>
      <c r="E147" s="385"/>
      <c r="F147" s="288"/>
      <c r="G147" s="264">
        <v>5</v>
      </c>
      <c r="H147" s="1020"/>
      <c r="I147" s="1044"/>
      <c r="J147" s="1044"/>
      <c r="K147" s="1044"/>
      <c r="L147" s="1045"/>
      <c r="M147" s="22"/>
      <c r="N147" s="626"/>
      <c r="O147" s="72"/>
      <c r="P147" s="612"/>
      <c r="Q147" s="39"/>
    </row>
    <row r="148" spans="1:17" ht="30.75" customHeight="1" thickBot="1">
      <c r="A148" s="340"/>
      <c r="B148" s="369">
        <v>3</v>
      </c>
      <c r="C148" s="994" t="s">
        <v>299</v>
      </c>
      <c r="D148" s="995"/>
      <c r="E148" s="995"/>
      <c r="F148" s="995"/>
      <c r="G148" s="264"/>
      <c r="H148" s="827"/>
      <c r="I148" s="828"/>
      <c r="J148" s="828"/>
      <c r="K148" s="828"/>
      <c r="L148" s="829"/>
      <c r="M148" s="23"/>
      <c r="N148" s="615"/>
      <c r="O148" s="81"/>
      <c r="P148" s="616"/>
      <c r="Q148" s="40"/>
    </row>
    <row r="149" spans="1:17" ht="15.75" thickBot="1">
      <c r="A149" s="340"/>
      <c r="B149" s="300"/>
      <c r="C149" s="278">
        <v>3.1</v>
      </c>
      <c r="D149" s="996" t="s">
        <v>149</v>
      </c>
      <c r="E149" s="997"/>
      <c r="F149" s="997"/>
      <c r="G149" s="264">
        <v>5</v>
      </c>
      <c r="H149" s="1020"/>
      <c r="I149" s="1044"/>
      <c r="J149" s="1044"/>
      <c r="K149" s="1044"/>
      <c r="L149" s="1045"/>
      <c r="M149" s="29"/>
      <c r="N149" s="626"/>
      <c r="O149" s="72"/>
      <c r="P149" s="612"/>
      <c r="Q149" s="39"/>
    </row>
    <row r="150" spans="1:17" ht="15.75" thickBot="1">
      <c r="A150" s="340"/>
      <c r="B150" s="300"/>
      <c r="C150" s="260">
        <v>3.2</v>
      </c>
      <c r="D150" s="338" t="s">
        <v>150</v>
      </c>
      <c r="E150" s="385"/>
      <c r="F150" s="288"/>
      <c r="G150" s="264">
        <v>5</v>
      </c>
      <c r="H150" s="821"/>
      <c r="I150" s="822"/>
      <c r="J150" s="822"/>
      <c r="K150" s="822"/>
      <c r="L150" s="846"/>
      <c r="M150" s="23"/>
      <c r="N150" s="611"/>
      <c r="O150" s="62"/>
      <c r="P150" s="633"/>
      <c r="Q150" s="39"/>
    </row>
    <row r="151" spans="1:17" ht="14.25">
      <c r="A151" s="340"/>
      <c r="B151" s="300"/>
      <c r="C151" s="1"/>
      <c r="D151" s="265">
        <v>1</v>
      </c>
      <c r="E151" s="262" t="s">
        <v>151</v>
      </c>
      <c r="F151" s="288"/>
      <c r="G151" s="264"/>
      <c r="H151" s="1020"/>
      <c r="I151" s="1044"/>
      <c r="J151" s="1044"/>
      <c r="K151" s="1044"/>
      <c r="L151" s="1045"/>
      <c r="M151" s="17"/>
      <c r="N151" s="626"/>
      <c r="O151" s="72"/>
      <c r="P151" s="612"/>
      <c r="Q151" s="39"/>
    </row>
    <row r="152" spans="1:17" ht="14.25">
      <c r="A152" s="340"/>
      <c r="B152" s="300"/>
      <c r="C152" s="1"/>
      <c r="D152" s="265">
        <v>2</v>
      </c>
      <c r="E152" s="262" t="s">
        <v>152</v>
      </c>
      <c r="F152" s="288"/>
      <c r="G152" s="264"/>
      <c r="H152" s="1020"/>
      <c r="I152" s="1044"/>
      <c r="J152" s="1044"/>
      <c r="K152" s="1044"/>
      <c r="L152" s="1045"/>
      <c r="M152" s="18"/>
      <c r="N152" s="626"/>
      <c r="O152" s="72"/>
      <c r="P152" s="612"/>
      <c r="Q152" s="39"/>
    </row>
    <row r="153" spans="1:17" ht="15" thickBot="1">
      <c r="A153" s="340"/>
      <c r="B153" s="387"/>
      <c r="C153" s="7"/>
      <c r="D153" s="309">
        <v>3</v>
      </c>
      <c r="E153" s="310" t="s">
        <v>153</v>
      </c>
      <c r="F153" s="339"/>
      <c r="G153" s="312"/>
      <c r="H153" s="1020"/>
      <c r="I153" s="1044"/>
      <c r="J153" s="1044"/>
      <c r="K153" s="1044"/>
      <c r="L153" s="1045"/>
      <c r="M153" s="22"/>
      <c r="N153" s="629"/>
      <c r="O153" s="78"/>
      <c r="P153" s="630"/>
      <c r="Q153" s="66"/>
    </row>
    <row r="154" spans="1:17" ht="15.75" thickBot="1">
      <c r="A154" s="340"/>
      <c r="B154" s="313" t="s">
        <v>154</v>
      </c>
      <c r="C154" s="341" t="s">
        <v>155</v>
      </c>
      <c r="D154" s="341"/>
      <c r="E154" s="341"/>
      <c r="F154" s="342"/>
      <c r="G154" s="343"/>
      <c r="H154" s="830"/>
      <c r="I154" s="831"/>
      <c r="J154" s="831"/>
      <c r="K154" s="831"/>
      <c r="L154" s="832"/>
      <c r="M154" s="643"/>
      <c r="N154" s="622"/>
      <c r="O154" s="68"/>
      <c r="P154" s="623"/>
      <c r="Q154" s="41"/>
    </row>
    <row r="155" spans="1:17" ht="15.75" thickBot="1">
      <c r="A155" s="340"/>
      <c r="B155" s="388">
        <v>1</v>
      </c>
      <c r="C155" s="255" t="s">
        <v>156</v>
      </c>
      <c r="D155" s="347"/>
      <c r="E155" s="347"/>
      <c r="F155" s="348"/>
      <c r="G155" s="258"/>
      <c r="H155" s="1020"/>
      <c r="I155" s="1044"/>
      <c r="J155" s="1044"/>
      <c r="K155" s="1044"/>
      <c r="L155" s="1045"/>
      <c r="M155" s="27"/>
      <c r="N155" s="626"/>
      <c r="O155" s="62"/>
      <c r="P155" s="612"/>
      <c r="Q155" s="39"/>
    </row>
    <row r="156" spans="1:17" ht="15.75" thickBot="1">
      <c r="A156" s="389"/>
      <c r="B156" s="390">
        <v>2</v>
      </c>
      <c r="C156" s="279" t="s">
        <v>157</v>
      </c>
      <c r="D156" s="279"/>
      <c r="E156" s="347"/>
      <c r="F156" s="348"/>
      <c r="G156" s="264">
        <v>5</v>
      </c>
      <c r="H156" s="803"/>
      <c r="I156" s="368"/>
      <c r="J156" s="368"/>
      <c r="K156" s="368"/>
      <c r="L156" s="368"/>
      <c r="M156" s="30"/>
      <c r="N156" s="644"/>
      <c r="O156" s="24"/>
      <c r="P156" s="645"/>
      <c r="Q156" s="40"/>
    </row>
    <row r="157" spans="1:17" ht="15">
      <c r="A157" s="340"/>
      <c r="B157" s="388"/>
      <c r="C157" s="278">
        <v>2.1</v>
      </c>
      <c r="D157" s="391" t="s">
        <v>158</v>
      </c>
      <c r="E157" s="385"/>
      <c r="F157" s="288"/>
      <c r="G157" s="258"/>
      <c r="H157" s="1020"/>
      <c r="I157" s="1044"/>
      <c r="J157" s="1044"/>
      <c r="K157" s="1044"/>
      <c r="L157" s="1045"/>
      <c r="M157" s="25"/>
      <c r="N157" s="626"/>
      <c r="O157" s="62"/>
      <c r="P157" s="612"/>
      <c r="Q157" s="39"/>
    </row>
    <row r="158" spans="1:17" ht="15.75" thickBot="1">
      <c r="A158" s="340"/>
      <c r="B158" s="388"/>
      <c r="C158" s="278">
        <v>2.2</v>
      </c>
      <c r="D158" s="391" t="s">
        <v>159</v>
      </c>
      <c r="E158" s="385"/>
      <c r="F158" s="288"/>
      <c r="G158" s="264">
        <v>5</v>
      </c>
      <c r="H158" s="1020"/>
      <c r="I158" s="1044"/>
      <c r="J158" s="1044"/>
      <c r="K158" s="1044"/>
      <c r="L158" s="1044"/>
      <c r="M158" s="19"/>
      <c r="N158" s="626"/>
      <c r="O158" s="62"/>
      <c r="P158" s="633"/>
      <c r="Q158" s="39"/>
    </row>
    <row r="159" spans="1:17" ht="15.75" thickBot="1">
      <c r="A159" s="389"/>
      <c r="B159" s="388"/>
      <c r="C159" s="273">
        <v>2.3</v>
      </c>
      <c r="D159" s="331" t="s">
        <v>160</v>
      </c>
      <c r="E159" s="385"/>
      <c r="F159" s="288"/>
      <c r="G159" s="264">
        <v>5</v>
      </c>
      <c r="H159" s="802"/>
      <c r="I159" s="365"/>
      <c r="J159" s="365"/>
      <c r="K159" s="365"/>
      <c r="L159" s="392"/>
      <c r="M159" s="30"/>
      <c r="N159" s="646"/>
      <c r="O159" s="91"/>
      <c r="P159" s="612"/>
      <c r="Q159" s="39"/>
    </row>
    <row r="160" spans="1:17" ht="15">
      <c r="A160" s="389"/>
      <c r="B160" s="388"/>
      <c r="C160" s="3"/>
      <c r="D160" s="265">
        <v>1</v>
      </c>
      <c r="E160" s="998" t="s">
        <v>161</v>
      </c>
      <c r="F160" s="999"/>
      <c r="G160" s="264"/>
      <c r="H160" s="1020"/>
      <c r="I160" s="1044"/>
      <c r="J160" s="1044"/>
      <c r="K160" s="1044"/>
      <c r="L160" s="1045"/>
      <c r="M160" s="17"/>
      <c r="N160" s="614"/>
      <c r="O160" s="91"/>
      <c r="P160" s="614"/>
      <c r="Q160" s="39"/>
    </row>
    <row r="161" spans="1:17" ht="15">
      <c r="A161" s="389"/>
      <c r="B161" s="388"/>
      <c r="C161" s="3"/>
      <c r="D161" s="336">
        <v>2</v>
      </c>
      <c r="E161" s="262" t="s">
        <v>162</v>
      </c>
      <c r="F161" s="288"/>
      <c r="G161" s="264"/>
      <c r="H161" s="1020"/>
      <c r="I161" s="1044"/>
      <c r="J161" s="1044"/>
      <c r="K161" s="1044"/>
      <c r="L161" s="1045"/>
      <c r="M161" s="18"/>
      <c r="N161" s="614"/>
      <c r="O161" s="23"/>
      <c r="P161" s="614"/>
      <c r="Q161" s="39"/>
    </row>
    <row r="162" spans="1:17" ht="15">
      <c r="A162" s="389"/>
      <c r="B162" s="388"/>
      <c r="C162" s="3"/>
      <c r="D162" s="265">
        <v>3</v>
      </c>
      <c r="E162" s="262" t="s">
        <v>163</v>
      </c>
      <c r="F162" s="288"/>
      <c r="G162" s="264"/>
      <c r="H162" s="1020"/>
      <c r="I162" s="1044"/>
      <c r="J162" s="1044"/>
      <c r="K162" s="1044"/>
      <c r="L162" s="1045"/>
      <c r="M162" s="18"/>
      <c r="N162" s="614"/>
      <c r="O162" s="23"/>
      <c r="P162" s="614"/>
      <c r="Q162" s="39"/>
    </row>
    <row r="163" spans="1:17" ht="15.75" thickBot="1">
      <c r="A163" s="389"/>
      <c r="B163" s="393"/>
      <c r="C163" s="6"/>
      <c r="D163" s="265">
        <v>4</v>
      </c>
      <c r="E163" s="262" t="s">
        <v>164</v>
      </c>
      <c r="F163" s="288"/>
      <c r="G163" s="271"/>
      <c r="H163" s="1034"/>
      <c r="I163" s="1048"/>
      <c r="J163" s="1048"/>
      <c r="K163" s="1048"/>
      <c r="L163" s="1049"/>
      <c r="M163" s="22"/>
      <c r="N163" s="647"/>
      <c r="O163" s="20"/>
      <c r="P163" s="647"/>
      <c r="Q163" s="42"/>
    </row>
    <row r="164" spans="1:17" ht="26.25" customHeight="1">
      <c r="A164" s="340"/>
      <c r="B164" s="394">
        <v>3</v>
      </c>
      <c r="C164" s="1000" t="s">
        <v>300</v>
      </c>
      <c r="D164" s="1001"/>
      <c r="E164" s="1001"/>
      <c r="F164" s="1001"/>
      <c r="G164" s="306"/>
      <c r="H164" s="827"/>
      <c r="I164" s="828"/>
      <c r="J164" s="828"/>
      <c r="K164" s="828"/>
      <c r="L164" s="829"/>
      <c r="M164" s="31"/>
      <c r="N164" s="615"/>
      <c r="O164" s="81"/>
      <c r="P164" s="616"/>
      <c r="Q164" s="40"/>
    </row>
    <row r="165" spans="1:17" ht="15.75" thickBot="1">
      <c r="A165" s="340"/>
      <c r="B165" s="395"/>
      <c r="C165" s="260">
        <v>3.1</v>
      </c>
      <c r="D165" s="391" t="s">
        <v>165</v>
      </c>
      <c r="E165" s="385"/>
      <c r="F165" s="288"/>
      <c r="G165" s="264"/>
      <c r="H165" s="821"/>
      <c r="I165" s="822"/>
      <c r="J165" s="822"/>
      <c r="K165" s="822"/>
      <c r="L165" s="823"/>
      <c r="M165" s="32"/>
      <c r="N165" s="611"/>
      <c r="O165" s="62"/>
      <c r="P165" s="612"/>
      <c r="Q165" s="39"/>
    </row>
    <row r="166" spans="1:17" ht="14.25">
      <c r="A166" s="340"/>
      <c r="B166" s="396"/>
      <c r="C166" s="3"/>
      <c r="D166" s="265">
        <v>1</v>
      </c>
      <c r="E166" s="262" t="s">
        <v>166</v>
      </c>
      <c r="F166" s="288"/>
      <c r="G166" s="264">
        <v>5</v>
      </c>
      <c r="H166" s="1020"/>
      <c r="I166" s="1044"/>
      <c r="J166" s="1044"/>
      <c r="K166" s="1044"/>
      <c r="L166" s="1045"/>
      <c r="M166" s="33"/>
      <c r="N166" s="626"/>
      <c r="O166" s="62"/>
      <c r="P166" s="612"/>
      <c r="Q166" s="39"/>
    </row>
    <row r="167" spans="1:17" ht="14.25">
      <c r="A167" s="340"/>
      <c r="B167" s="396"/>
      <c r="C167" s="3"/>
      <c r="D167" s="336">
        <v>2</v>
      </c>
      <c r="E167" s="262" t="s">
        <v>167</v>
      </c>
      <c r="F167" s="288"/>
      <c r="G167" s="264"/>
      <c r="H167" s="1020"/>
      <c r="I167" s="1044"/>
      <c r="J167" s="1044"/>
      <c r="K167" s="1044"/>
      <c r="L167" s="1045"/>
      <c r="M167" s="34"/>
      <c r="N167" s="626"/>
      <c r="O167" s="62"/>
      <c r="P167" s="612"/>
      <c r="Q167" s="39"/>
    </row>
    <row r="168" spans="1:17" ht="15" thickBot="1">
      <c r="A168" s="340"/>
      <c r="B168" s="396"/>
      <c r="C168" s="3"/>
      <c r="D168" s="265">
        <v>3</v>
      </c>
      <c r="E168" s="262" t="s">
        <v>168</v>
      </c>
      <c r="F168" s="288"/>
      <c r="G168" s="264">
        <v>5</v>
      </c>
      <c r="H168" s="1020"/>
      <c r="I168" s="1044"/>
      <c r="J168" s="1044"/>
      <c r="K168" s="1044"/>
      <c r="L168" s="1045"/>
      <c r="M168" s="35"/>
      <c r="N168" s="626"/>
      <c r="O168" s="62"/>
      <c r="P168" s="612"/>
      <c r="Q168" s="39"/>
    </row>
    <row r="169" spans="1:17" ht="15.75" thickBot="1">
      <c r="A169" s="340"/>
      <c r="B169" s="396"/>
      <c r="C169" s="260">
        <v>3.2</v>
      </c>
      <c r="D169" s="996" t="s">
        <v>169</v>
      </c>
      <c r="E169" s="997"/>
      <c r="F169" s="997"/>
      <c r="G169" s="271">
        <v>5</v>
      </c>
      <c r="H169" s="802"/>
      <c r="I169" s="365"/>
      <c r="J169" s="365"/>
      <c r="K169" s="365"/>
      <c r="L169" s="365"/>
      <c r="M169" s="36"/>
      <c r="N169" s="626"/>
      <c r="O169" s="62"/>
      <c r="P169" s="612"/>
      <c r="Q169" s="39"/>
    </row>
    <row r="170" spans="1:17" ht="14.25">
      <c r="A170" s="340"/>
      <c r="B170" s="396"/>
      <c r="C170" s="3"/>
      <c r="D170" s="265">
        <v>1</v>
      </c>
      <c r="E170" s="262" t="s">
        <v>170</v>
      </c>
      <c r="F170" s="288"/>
      <c r="G170" s="264"/>
      <c r="H170" s="1020"/>
      <c r="I170" s="1044"/>
      <c r="J170" s="1044"/>
      <c r="K170" s="1044"/>
      <c r="L170" s="1044"/>
      <c r="M170" s="17"/>
      <c r="N170" s="626"/>
      <c r="O170" s="62"/>
      <c r="P170" s="612"/>
      <c r="Q170" s="39"/>
    </row>
    <row r="171" spans="1:17" ht="15" thickBot="1">
      <c r="A171" s="340"/>
      <c r="B171" s="396"/>
      <c r="C171" s="3"/>
      <c r="D171" s="336">
        <v>2</v>
      </c>
      <c r="E171" s="998" t="s">
        <v>171</v>
      </c>
      <c r="F171" s="999"/>
      <c r="G171" s="264"/>
      <c r="H171" s="1020"/>
      <c r="I171" s="1044"/>
      <c r="J171" s="1044"/>
      <c r="K171" s="1044"/>
      <c r="L171" s="1044"/>
      <c r="M171" s="18"/>
      <c r="N171" s="641"/>
      <c r="O171" s="62"/>
      <c r="P171" s="612"/>
      <c r="Q171" s="39"/>
    </row>
    <row r="172" spans="1:17" ht="15.75" thickBot="1">
      <c r="A172" s="340"/>
      <c r="B172" s="396"/>
      <c r="C172" s="260">
        <v>3.3</v>
      </c>
      <c r="D172" s="338" t="s">
        <v>172</v>
      </c>
      <c r="E172" s="385"/>
      <c r="F172" s="288"/>
      <c r="G172" s="271">
        <v>5</v>
      </c>
      <c r="H172" s="802"/>
      <c r="I172" s="365"/>
      <c r="J172" s="365"/>
      <c r="K172" s="365"/>
      <c r="L172" s="365"/>
      <c r="M172" s="36"/>
      <c r="N172" s="626"/>
      <c r="O172" s="62"/>
      <c r="P172" s="612"/>
      <c r="Q172" s="39"/>
    </row>
    <row r="173" spans="1:17" ht="14.25">
      <c r="A173" s="389"/>
      <c r="B173" s="396"/>
      <c r="C173" s="3"/>
      <c r="D173" s="265">
        <v>1</v>
      </c>
      <c r="E173" s="262" t="s">
        <v>173</v>
      </c>
      <c r="F173" s="288"/>
      <c r="G173" s="264"/>
      <c r="H173" s="1020"/>
      <c r="I173" s="1044"/>
      <c r="J173" s="1044"/>
      <c r="K173" s="1044"/>
      <c r="L173" s="1044"/>
      <c r="M173" s="17"/>
      <c r="N173" s="626"/>
      <c r="O173" s="62"/>
      <c r="P173" s="612"/>
      <c r="Q173" s="39"/>
    </row>
    <row r="174" spans="1:17" ht="15" thickBot="1">
      <c r="A174" s="389"/>
      <c r="B174" s="397"/>
      <c r="C174" s="9"/>
      <c r="D174" s="309">
        <v>2</v>
      </c>
      <c r="E174" s="1046" t="s">
        <v>174</v>
      </c>
      <c r="F174" s="1047"/>
      <c r="G174" s="312"/>
      <c r="H174" s="1050"/>
      <c r="I174" s="1051"/>
      <c r="J174" s="1051"/>
      <c r="K174" s="1051"/>
      <c r="L174" s="1051"/>
      <c r="M174" s="22"/>
      <c r="N174" s="648"/>
      <c r="O174" s="92"/>
      <c r="P174" s="630"/>
      <c r="Q174" s="66"/>
    </row>
    <row r="175" ht="14.25"/>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c r="Y197" s="334"/>
    </row>
    <row r="198" ht="14.25" hidden="1">
      <c r="Y198" s="334"/>
    </row>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c r="Y238" s="334"/>
    </row>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c r="Y251" s="334"/>
    </row>
    <row r="252" ht="14.25" hidden="1">
      <c r="Y252" s="334"/>
    </row>
    <row r="253" ht="14.25" hidden="1">
      <c r="Y253" s="334"/>
    </row>
    <row r="254" ht="14.25" hidden="1"/>
    <row r="255" ht="14.25" hidden="1"/>
    <row r="256" ht="14.25" hidden="1"/>
    <row r="257" ht="14.25" hidden="1"/>
    <row r="258" ht="14.25" hidden="1"/>
    <row r="259" ht="14.25" hidden="1"/>
    <row r="260" ht="14.25" hidden="1">
      <c r="Y260" s="334"/>
    </row>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c r="Y279" s="334"/>
    </row>
    <row r="280" ht="14.25" hidden="1"/>
    <row r="281" ht="14.25" hidden="1"/>
    <row r="282" ht="14.25" hidden="1"/>
    <row r="283" ht="14.25" hidden="1"/>
    <row r="284" ht="14.25" hidden="1">
      <c r="Y284" s="334"/>
    </row>
    <row r="285" ht="14.25" hidden="1">
      <c r="Y285" s="334"/>
    </row>
    <row r="286" ht="14.25" hidden="1"/>
    <row r="287" ht="14.25" hidden="1"/>
    <row r="288" ht="14.25" hidden="1"/>
    <row r="289" ht="14.25" hidden="1">
      <c r="Y289" s="334"/>
    </row>
    <row r="290" ht="14.25" hidden="1">
      <c r="Y290" s="334"/>
    </row>
    <row r="291" ht="14.25" hidden="1">
      <c r="Y291" s="334"/>
    </row>
    <row r="292" ht="14.25" hidden="1">
      <c r="Y292" s="334"/>
    </row>
    <row r="293" ht="14.25" hidden="1">
      <c r="Y293" s="334"/>
    </row>
    <row r="294" ht="14.25" hidden="1">
      <c r="Y294" s="334"/>
    </row>
    <row r="295" ht="14.25" hidden="1">
      <c r="Y295" s="334"/>
    </row>
    <row r="296" ht="14.25" hidden="1">
      <c r="Y296" s="334"/>
    </row>
  </sheetData>
  <sheetProtection password="FB1F" sheet="1" objects="1" scenarios="1"/>
  <mergeCells count="150">
    <mergeCell ref="N2:R2"/>
    <mergeCell ref="H167:L167"/>
    <mergeCell ref="H168:L168"/>
    <mergeCell ref="H161:L161"/>
    <mergeCell ref="H162:L162"/>
    <mergeCell ref="H149:L149"/>
    <mergeCell ref="H151:L151"/>
    <mergeCell ref="H139:L139"/>
    <mergeCell ref="H140:L140"/>
    <mergeCell ref="H142:L142"/>
    <mergeCell ref="E174:F174"/>
    <mergeCell ref="H163:L163"/>
    <mergeCell ref="H166:L166"/>
    <mergeCell ref="H155:L155"/>
    <mergeCell ref="H157:L157"/>
    <mergeCell ref="H158:L158"/>
    <mergeCell ref="H160:L160"/>
    <mergeCell ref="H174:L174"/>
    <mergeCell ref="H170:L170"/>
    <mergeCell ref="H173:L173"/>
    <mergeCell ref="H171:L171"/>
    <mergeCell ref="H144:L144"/>
    <mergeCell ref="H145:L145"/>
    <mergeCell ref="H146:L146"/>
    <mergeCell ref="H147:L147"/>
    <mergeCell ref="H152:L152"/>
    <mergeCell ref="H153:L153"/>
    <mergeCell ref="H143:L143"/>
    <mergeCell ref="H131:L131"/>
    <mergeCell ref="H133:L133"/>
    <mergeCell ref="H134:L134"/>
    <mergeCell ref="H137:L137"/>
    <mergeCell ref="H127:L127"/>
    <mergeCell ref="H128:L128"/>
    <mergeCell ref="H129:L129"/>
    <mergeCell ref="H130:L130"/>
    <mergeCell ref="H121:L121"/>
    <mergeCell ref="H122:L122"/>
    <mergeCell ref="H123:K123"/>
    <mergeCell ref="H126:L126"/>
    <mergeCell ref="H110:L110"/>
    <mergeCell ref="H112:L112"/>
    <mergeCell ref="H113:L113"/>
    <mergeCell ref="H117:L117"/>
    <mergeCell ref="H105:L105"/>
    <mergeCell ref="H106:L106"/>
    <mergeCell ref="H107:L107"/>
    <mergeCell ref="H109:L109"/>
    <mergeCell ref="H100:L100"/>
    <mergeCell ref="H102:L102"/>
    <mergeCell ref="H103:L103"/>
    <mergeCell ref="H104:L104"/>
    <mergeCell ref="H93:L93"/>
    <mergeCell ref="H94:L94"/>
    <mergeCell ref="H98:L98"/>
    <mergeCell ref="H99:L99"/>
    <mergeCell ref="H88:L88"/>
    <mergeCell ref="H90:L90"/>
    <mergeCell ref="H91:L91"/>
    <mergeCell ref="H92:L92"/>
    <mergeCell ref="H83:L83"/>
    <mergeCell ref="H84:L84"/>
    <mergeCell ref="H86:L86"/>
    <mergeCell ref="H87:L87"/>
    <mergeCell ref="H79:L79"/>
    <mergeCell ref="H80:L80"/>
    <mergeCell ref="H81:L81"/>
    <mergeCell ref="H82:L82"/>
    <mergeCell ref="H72:L72"/>
    <mergeCell ref="H73:L73"/>
    <mergeCell ref="H76:L76"/>
    <mergeCell ref="H77:L77"/>
    <mergeCell ref="H68:L68"/>
    <mergeCell ref="H69:L69"/>
    <mergeCell ref="E71:F71"/>
    <mergeCell ref="H71:L71"/>
    <mergeCell ref="H63:L63"/>
    <mergeCell ref="H64:L64"/>
    <mergeCell ref="H65:L65"/>
    <mergeCell ref="H67:L67"/>
    <mergeCell ref="H55:L55"/>
    <mergeCell ref="H56:L56"/>
    <mergeCell ref="H58:L58"/>
    <mergeCell ref="H59:L59"/>
    <mergeCell ref="H50:L50"/>
    <mergeCell ref="H51:L51"/>
    <mergeCell ref="H53:L53"/>
    <mergeCell ref="H54:L54"/>
    <mergeCell ref="H44:L44"/>
    <mergeCell ref="H45:L45"/>
    <mergeCell ref="H48:L48"/>
    <mergeCell ref="H49:L49"/>
    <mergeCell ref="H38:L38"/>
    <mergeCell ref="H40:L40"/>
    <mergeCell ref="H41:L41"/>
    <mergeCell ref="H43:L43"/>
    <mergeCell ref="H32:L32"/>
    <mergeCell ref="H33:L33"/>
    <mergeCell ref="H36:L36"/>
    <mergeCell ref="H37:L37"/>
    <mergeCell ref="H28:L28"/>
    <mergeCell ref="H29:L29"/>
    <mergeCell ref="H30:L30"/>
    <mergeCell ref="H31:L31"/>
    <mergeCell ref="H24:L24"/>
    <mergeCell ref="H25:L25"/>
    <mergeCell ref="H26:L26"/>
    <mergeCell ref="H27:L27"/>
    <mergeCell ref="B3:F3"/>
    <mergeCell ref="H12:L12"/>
    <mergeCell ref="H13:L13"/>
    <mergeCell ref="H15:L15"/>
    <mergeCell ref="E13:F13"/>
    <mergeCell ref="E83:F83"/>
    <mergeCell ref="E5:F5"/>
    <mergeCell ref="J4:K4"/>
    <mergeCell ref="M4:N4"/>
    <mergeCell ref="H16:L16"/>
    <mergeCell ref="H17:L17"/>
    <mergeCell ref="H18:L18"/>
    <mergeCell ref="H19:L19"/>
    <mergeCell ref="H22:L22"/>
    <mergeCell ref="H23:L23"/>
    <mergeCell ref="E104:F104"/>
    <mergeCell ref="E107:F107"/>
    <mergeCell ref="E140:F140"/>
    <mergeCell ref="D112:F112"/>
    <mergeCell ref="C109:F109"/>
    <mergeCell ref="M6:N6"/>
    <mergeCell ref="O6:P6"/>
    <mergeCell ref="E17:F17"/>
    <mergeCell ref="E171:F171"/>
    <mergeCell ref="D169:F169"/>
    <mergeCell ref="E22:F22"/>
    <mergeCell ref="E72:F72"/>
    <mergeCell ref="E73:F73"/>
    <mergeCell ref="E139:F139"/>
    <mergeCell ref="E84:F84"/>
    <mergeCell ref="E18:F18"/>
    <mergeCell ref="E67:F67"/>
    <mergeCell ref="E64:F64"/>
    <mergeCell ref="E82:F82"/>
    <mergeCell ref="C141:F141"/>
    <mergeCell ref="D143:F143"/>
    <mergeCell ref="D144:F144"/>
    <mergeCell ref="D145:F145"/>
    <mergeCell ref="C148:F148"/>
    <mergeCell ref="D149:F149"/>
    <mergeCell ref="E160:F160"/>
    <mergeCell ref="C164:F164"/>
  </mergeCells>
  <conditionalFormatting sqref="I121:K122 H22:L31 H36:L38 H40:L41 H43:L45 H48:L51 H53:L56 H58:L59 H63:L65 H71:L73 H76:L77 H79:L84 H86:L88 H90:L94 H102:L107 H109:L110 H112:L113 H173:L174 H133:L134 H139:L140 H160:L163 H151:L153 H15:L19 H166:L168 H155:L155 H126:L131 H98:L100 H117:L117 H137:L137 H149:L149 H157:L158 H142:L147 H170:L171 H67:L69 H121:H123 L121:L123 H12:H13 I13:L13">
    <cfRule type="expression" priority="1" dxfId="0" stopIfTrue="1">
      <formula>M12&gt;3</formula>
    </cfRule>
  </conditionalFormatting>
  <conditionalFormatting sqref="B3:F3">
    <cfRule type="expression" priority="2" dxfId="0" stopIfTrue="1">
      <formula>$B$3=""</formula>
    </cfRule>
  </conditionalFormatting>
  <conditionalFormatting sqref="J4:K4">
    <cfRule type="expression" priority="3" dxfId="0" stopIfTrue="1">
      <formula>$J$4=""</formula>
    </cfRule>
  </conditionalFormatting>
  <conditionalFormatting sqref="M4:N4">
    <cfRule type="expression" priority="4" dxfId="0" stopIfTrue="1">
      <formula>$M$4=""</formula>
    </cfRule>
  </conditionalFormatting>
  <conditionalFormatting sqref="E5:F5">
    <cfRule type="expression" priority="5" dxfId="0" stopIfTrue="1">
      <formula>$E$5=""</formula>
    </cfRule>
  </conditionalFormatting>
  <dataValidations count="2">
    <dataValidation type="decimal" allowBlank="1" showInputMessage="1" showErrorMessage="1" promptTitle="注意" prompt="3点以上を与える場合は、本評価項目を「解説」シートで採点し「環境配慮設計の概要記入欄」に配慮内容を必ず入力する。" errorTitle="警告" error="1～5点で入力（対象外とする場合は0点を入力）" sqref="Q154 Q60 Q115:Q116 Q135 Q108">
      <formula1>0</formula1>
      <formula2>5</formula2>
    </dataValidation>
    <dataValidation allowBlank="1" showErrorMessage="1" sqref="M10:O174"/>
  </dataValidations>
  <printOptions horizontalCentered="1"/>
  <pageMargins left="0.7874015748031497" right="0.7874015748031497" top="0.984251968503937" bottom="0.984251968503937" header="0.5118110236220472" footer="0.5118110236220472"/>
  <pageSetup fitToHeight="3" horizontalDpi="600" verticalDpi="600" orientation="portrait" paperSize="9" scale="62" r:id="rId2"/>
  <headerFooter alignWithMargins="0">
    <oddFooter>&amp;C&amp;P / &amp;N ページ</oddFooter>
  </headerFooter>
  <rowBreaks count="2" manualBreakCount="2">
    <brk id="77" max="17" man="1"/>
    <brk id="153" max="17" man="1"/>
  </rowBreaks>
  <drawing r:id="rId1"/>
</worksheet>
</file>

<file path=xl/worksheets/sheet3.xml><?xml version="1.0" encoding="utf-8"?>
<worksheet xmlns="http://schemas.openxmlformats.org/spreadsheetml/2006/main" xmlns:r="http://schemas.openxmlformats.org/officeDocument/2006/relationships">
  <sheetPr codeName="Sheet2"/>
  <dimension ref="A1:AB181"/>
  <sheetViews>
    <sheetView showGridLines="0" zoomScaleSheetLayoutView="100" workbookViewId="0" topLeftCell="A1">
      <selection activeCell="M10" sqref="M10"/>
    </sheetView>
  </sheetViews>
  <sheetFormatPr defaultColWidth="9.00390625" defaultRowHeight="13.5" zeroHeight="1"/>
  <cols>
    <col min="1" max="1" width="1.75390625" style="700" customWidth="1"/>
    <col min="2" max="2" width="5.50390625" style="700" customWidth="1"/>
    <col min="3" max="3" width="6.125" style="702" customWidth="1"/>
    <col min="4" max="4" width="7.375" style="703" customWidth="1"/>
    <col min="5" max="5" width="12.375" style="700" customWidth="1"/>
    <col min="6" max="6" width="16.375" style="700" customWidth="1"/>
    <col min="7" max="7" width="9.125" style="700" hidden="1" customWidth="1"/>
    <col min="8" max="11" width="9.25390625" style="847" customWidth="1"/>
    <col min="12" max="12" width="19.125" style="847" customWidth="1"/>
    <col min="13" max="13" width="9.625" style="847" customWidth="1"/>
    <col min="14" max="14" width="7.625" style="780" customWidth="1"/>
    <col min="15" max="15" width="9.625" style="779" customWidth="1"/>
    <col min="16" max="16" width="7.625" style="700" customWidth="1"/>
    <col min="17" max="17" width="7.75390625" style="704" customWidth="1"/>
    <col min="18" max="18" width="1.625" style="705" customWidth="1"/>
    <col min="19" max="23" width="0" style="705" hidden="1" customWidth="1"/>
    <col min="24" max="24" width="9.00390625" style="705" customWidth="1"/>
    <col min="25" max="16384" width="9.00390625" style="705" hidden="1" customWidth="1"/>
  </cols>
  <sheetData>
    <row r="1" spans="2:15" ht="22.5" customHeight="1" thickBot="1">
      <c r="B1" s="701" t="s">
        <v>66</v>
      </c>
      <c r="I1" s="805"/>
      <c r="J1" s="804"/>
      <c r="K1" s="804"/>
      <c r="L1" s="804"/>
      <c r="M1" s="804"/>
      <c r="N1" s="202"/>
      <c r="O1" s="203"/>
    </row>
    <row r="2" spans="2:18" ht="27" customHeight="1" thickBot="1" thickTop="1">
      <c r="B2" s="848">
        <f>IF(J4="","",J4)</f>
      </c>
      <c r="C2" s="206"/>
      <c r="D2" s="207"/>
      <c r="E2" s="208"/>
      <c r="F2" s="209"/>
      <c r="G2" s="703"/>
      <c r="I2" s="211"/>
      <c r="J2" s="212" t="s">
        <v>222</v>
      </c>
      <c r="K2" s="175"/>
      <c r="L2" s="175"/>
      <c r="M2" s="213"/>
      <c r="N2" s="1052" t="s">
        <v>67</v>
      </c>
      <c r="O2" s="1053"/>
      <c r="P2" s="1053"/>
      <c r="Q2" s="1053"/>
      <c r="R2" s="1053"/>
    </row>
    <row r="3" spans="1:18" ht="20.25" customHeight="1" thickBot="1" thickTop="1">
      <c r="A3" s="706"/>
      <c r="B3" s="1071"/>
      <c r="C3" s="1026"/>
      <c r="D3" s="1026"/>
      <c r="E3" s="1026"/>
      <c r="F3" s="1027"/>
      <c r="G3" s="707">
        <f>B3</f>
        <v>0</v>
      </c>
      <c r="I3" s="708"/>
      <c r="J3" s="175"/>
      <c r="K3" s="804"/>
      <c r="L3" s="804"/>
      <c r="M3" s="175"/>
      <c r="N3" s="175"/>
      <c r="O3" s="175"/>
      <c r="P3" s="215"/>
      <c r="Q3" s="215"/>
      <c r="R3" s="175"/>
    </row>
    <row r="4" spans="2:18" ht="15.75" thickBot="1">
      <c r="B4" s="709"/>
      <c r="C4" s="710"/>
      <c r="D4" s="711"/>
      <c r="H4" s="573" t="s">
        <v>71</v>
      </c>
      <c r="I4" s="712"/>
      <c r="J4" s="1016"/>
      <c r="K4" s="1017"/>
      <c r="L4" s="649" t="s">
        <v>92</v>
      </c>
      <c r="M4" s="1018"/>
      <c r="N4" s="1019"/>
      <c r="O4" s="198"/>
      <c r="P4" s="198"/>
      <c r="Q4" s="204"/>
      <c r="R4" s="175"/>
    </row>
    <row r="5" spans="2:28" ht="16.5" thickBot="1">
      <c r="B5" s="220" t="s">
        <v>232</v>
      </c>
      <c r="C5" s="221"/>
      <c r="D5" s="222"/>
      <c r="E5" s="1072"/>
      <c r="F5" s="1073"/>
      <c r="G5" s="223"/>
      <c r="H5" s="807" t="s">
        <v>68</v>
      </c>
      <c r="I5" s="808"/>
      <c r="J5" s="808"/>
      <c r="K5" s="808"/>
      <c r="L5" s="808"/>
      <c r="M5" s="809"/>
      <c r="N5" s="809"/>
      <c r="O5" s="809"/>
      <c r="P5" s="809"/>
      <c r="Q5" s="224"/>
      <c r="AB5" s="705" t="s">
        <v>96</v>
      </c>
    </row>
    <row r="6" spans="2:17" ht="15" customHeight="1">
      <c r="B6" s="225"/>
      <c r="C6" s="226"/>
      <c r="D6" s="227"/>
      <c r="E6" s="228"/>
      <c r="F6" s="229"/>
      <c r="G6" s="230"/>
      <c r="H6" s="810"/>
      <c r="I6" s="811"/>
      <c r="J6" s="811"/>
      <c r="K6" s="811"/>
      <c r="L6" s="811"/>
      <c r="M6" s="1008" t="s">
        <v>9</v>
      </c>
      <c r="N6" s="1009"/>
      <c r="O6" s="1010" t="s">
        <v>224</v>
      </c>
      <c r="P6" s="1011"/>
      <c r="Q6" s="231"/>
    </row>
    <row r="7" spans="2:17" ht="30">
      <c r="B7" s="232" t="s">
        <v>231</v>
      </c>
      <c r="C7" s="233"/>
      <c r="D7" s="234"/>
      <c r="E7" s="235"/>
      <c r="F7" s="236"/>
      <c r="G7" s="237"/>
      <c r="H7" s="812" t="s">
        <v>233</v>
      </c>
      <c r="I7" s="813"/>
      <c r="J7" s="813"/>
      <c r="K7" s="813"/>
      <c r="L7" s="814"/>
      <c r="M7" s="238" t="s">
        <v>225</v>
      </c>
      <c r="N7" s="239" t="s">
        <v>11</v>
      </c>
      <c r="O7" s="240" t="s">
        <v>225</v>
      </c>
      <c r="P7" s="241" t="s">
        <v>11</v>
      </c>
      <c r="Q7" s="242" t="s">
        <v>226</v>
      </c>
    </row>
    <row r="8" spans="2:17" ht="16.5" thickBot="1">
      <c r="B8" s="243" t="s">
        <v>16</v>
      </c>
      <c r="C8" s="244"/>
      <c r="D8" s="245"/>
      <c r="E8" s="246"/>
      <c r="F8" s="247"/>
      <c r="G8" s="248"/>
      <c r="H8" s="815"/>
      <c r="I8" s="816"/>
      <c r="J8" s="816"/>
      <c r="K8" s="816"/>
      <c r="L8" s="817"/>
      <c r="M8" s="849"/>
      <c r="N8" s="44"/>
      <c r="O8" s="45"/>
      <c r="P8" s="46"/>
      <c r="Q8" s="97"/>
    </row>
    <row r="9" spans="2:17" ht="15.75" thickBot="1">
      <c r="B9" s="249" t="s">
        <v>97</v>
      </c>
      <c r="C9" s="250" t="s">
        <v>17</v>
      </c>
      <c r="D9" s="250"/>
      <c r="E9" s="250"/>
      <c r="F9" s="251"/>
      <c r="G9" s="252"/>
      <c r="H9" s="818"/>
      <c r="I9" s="819"/>
      <c r="J9" s="819"/>
      <c r="K9" s="819"/>
      <c r="L9" s="820"/>
      <c r="M9" s="850"/>
      <c r="N9" s="47"/>
      <c r="O9" s="48"/>
      <c r="P9" s="49"/>
      <c r="Q9" s="38"/>
    </row>
    <row r="10" spans="2:17" ht="15">
      <c r="B10" s="253">
        <v>1</v>
      </c>
      <c r="C10" s="254" t="s">
        <v>18</v>
      </c>
      <c r="D10" s="255"/>
      <c r="E10" s="256"/>
      <c r="F10" s="257"/>
      <c r="G10" s="713"/>
      <c r="H10" s="821"/>
      <c r="I10" s="822"/>
      <c r="J10" s="822"/>
      <c r="K10" s="822"/>
      <c r="L10" s="823"/>
      <c r="M10" s="15"/>
      <c r="N10" s="50"/>
      <c r="O10" s="15"/>
      <c r="P10" s="51"/>
      <c r="Q10" s="39"/>
    </row>
    <row r="11" spans="2:17" ht="15.75" thickBot="1">
      <c r="B11" s="259"/>
      <c r="C11" s="260">
        <v>1.1</v>
      </c>
      <c r="D11" s="261" t="s">
        <v>99</v>
      </c>
      <c r="E11" s="262"/>
      <c r="F11" s="263"/>
      <c r="G11" s="714">
        <v>5</v>
      </c>
      <c r="H11" s="824"/>
      <c r="I11" s="825"/>
      <c r="J11" s="825"/>
      <c r="K11" s="825"/>
      <c r="L11" s="826"/>
      <c r="M11" s="16"/>
      <c r="N11" s="52"/>
      <c r="O11" s="16"/>
      <c r="P11" s="52"/>
      <c r="Q11" s="53"/>
    </row>
    <row r="12" spans="2:17" ht="14.25">
      <c r="B12" s="259"/>
      <c r="C12" s="1"/>
      <c r="D12" s="265">
        <v>1</v>
      </c>
      <c r="E12" s="266" t="s">
        <v>19</v>
      </c>
      <c r="F12" s="267"/>
      <c r="G12" s="714"/>
      <c r="H12" s="1020"/>
      <c r="I12" s="1021"/>
      <c r="J12" s="1021"/>
      <c r="K12" s="1021"/>
      <c r="L12" s="1022"/>
      <c r="M12" s="98"/>
      <c r="N12" s="54"/>
      <c r="O12" s="98"/>
      <c r="P12" s="54"/>
      <c r="Q12" s="39"/>
    </row>
    <row r="13" spans="2:17" ht="26.25" customHeight="1" thickBot="1">
      <c r="B13" s="259"/>
      <c r="C13" s="2"/>
      <c r="D13" s="265">
        <v>2</v>
      </c>
      <c r="E13" s="1012" t="s">
        <v>220</v>
      </c>
      <c r="F13" s="1030"/>
      <c r="G13" s="715"/>
      <c r="H13" s="1020"/>
      <c r="I13" s="1021"/>
      <c r="J13" s="1021"/>
      <c r="K13" s="1021"/>
      <c r="L13" s="1022"/>
      <c r="M13" s="99"/>
      <c r="N13" s="54"/>
      <c r="O13" s="99"/>
      <c r="P13" s="54"/>
      <c r="Q13" s="39"/>
    </row>
    <row r="14" spans="2:17" ht="15.75" thickBot="1">
      <c r="B14" s="259"/>
      <c r="C14" s="273">
        <v>1.2</v>
      </c>
      <c r="D14" s="274" t="s">
        <v>20</v>
      </c>
      <c r="E14" s="274"/>
      <c r="F14" s="275"/>
      <c r="G14" s="714"/>
      <c r="H14" s="821"/>
      <c r="I14" s="822"/>
      <c r="J14" s="822"/>
      <c r="K14" s="822"/>
      <c r="L14" s="823"/>
      <c r="M14" s="16"/>
      <c r="N14" s="54"/>
      <c r="O14" s="16"/>
      <c r="P14" s="54"/>
      <c r="Q14" s="39"/>
    </row>
    <row r="15" spans="2:17" ht="15">
      <c r="B15" s="259"/>
      <c r="C15" s="273"/>
      <c r="D15" s="265">
        <v>1</v>
      </c>
      <c r="E15" s="276" t="s">
        <v>21</v>
      </c>
      <c r="F15" s="263"/>
      <c r="G15" s="714"/>
      <c r="H15" s="1020"/>
      <c r="I15" s="1021"/>
      <c r="J15" s="1021"/>
      <c r="K15" s="1021"/>
      <c r="L15" s="1022"/>
      <c r="M15" s="98"/>
      <c r="N15" s="54"/>
      <c r="O15" s="98"/>
      <c r="P15" s="54"/>
      <c r="Q15" s="39"/>
    </row>
    <row r="16" spans="2:17" ht="14.25">
      <c r="B16" s="259"/>
      <c r="C16" s="1"/>
      <c r="D16" s="265">
        <v>2</v>
      </c>
      <c r="E16" s="276" t="s">
        <v>22</v>
      </c>
      <c r="F16" s="263"/>
      <c r="G16" s="714"/>
      <c r="H16" s="1020"/>
      <c r="I16" s="1021"/>
      <c r="J16" s="1021"/>
      <c r="K16" s="1021"/>
      <c r="L16" s="1022"/>
      <c r="M16" s="100"/>
      <c r="N16" s="54"/>
      <c r="O16" s="100"/>
      <c r="P16" s="54"/>
      <c r="Q16" s="39"/>
    </row>
    <row r="17" spans="2:17" ht="14.25">
      <c r="B17" s="259"/>
      <c r="C17" s="1"/>
      <c r="D17" s="265">
        <v>3</v>
      </c>
      <c r="E17" s="1004" t="s">
        <v>23</v>
      </c>
      <c r="F17" s="1005"/>
      <c r="G17" s="714"/>
      <c r="H17" s="1020"/>
      <c r="I17" s="1021"/>
      <c r="J17" s="1021"/>
      <c r="K17" s="1021"/>
      <c r="L17" s="1022"/>
      <c r="M17" s="100"/>
      <c r="N17" s="54"/>
      <c r="O17" s="100"/>
      <c r="P17" s="54"/>
      <c r="Q17" s="39"/>
    </row>
    <row r="18" spans="2:17" ht="14.25">
      <c r="B18" s="259"/>
      <c r="C18" s="2"/>
      <c r="D18" s="265">
        <v>4</v>
      </c>
      <c r="E18" s="1004" t="s">
        <v>24</v>
      </c>
      <c r="F18" s="1005"/>
      <c r="G18" s="714"/>
      <c r="H18" s="1020"/>
      <c r="I18" s="1021"/>
      <c r="J18" s="1021"/>
      <c r="K18" s="1021"/>
      <c r="L18" s="1022"/>
      <c r="M18" s="100"/>
      <c r="N18" s="54"/>
      <c r="O18" s="100"/>
      <c r="P18" s="54"/>
      <c r="Q18" s="39"/>
    </row>
    <row r="19" spans="2:17" ht="15.75" thickBot="1">
      <c r="B19" s="277"/>
      <c r="C19" s="278">
        <v>1.3</v>
      </c>
      <c r="D19" s="262" t="s">
        <v>25</v>
      </c>
      <c r="E19" s="262"/>
      <c r="F19" s="263"/>
      <c r="G19" s="714"/>
      <c r="H19" s="1020"/>
      <c r="I19" s="1021"/>
      <c r="J19" s="1021"/>
      <c r="K19" s="1021"/>
      <c r="L19" s="1022"/>
      <c r="M19" s="101"/>
      <c r="N19" s="54"/>
      <c r="O19" s="101"/>
      <c r="P19" s="54"/>
      <c r="Q19" s="39"/>
    </row>
    <row r="20" spans="2:17" ht="15">
      <c r="B20" s="253">
        <v>2</v>
      </c>
      <c r="C20" s="279" t="s">
        <v>26</v>
      </c>
      <c r="D20" s="255"/>
      <c r="E20" s="280"/>
      <c r="F20" s="257"/>
      <c r="G20" s="714"/>
      <c r="H20" s="827"/>
      <c r="I20" s="828"/>
      <c r="J20" s="828"/>
      <c r="K20" s="828"/>
      <c r="L20" s="829"/>
      <c r="M20" s="20"/>
      <c r="N20" s="55"/>
      <c r="O20" s="15"/>
      <c r="P20" s="56"/>
      <c r="Q20" s="40"/>
    </row>
    <row r="21" spans="2:17" ht="15.75" thickBot="1">
      <c r="B21" s="259"/>
      <c r="C21" s="260">
        <v>2.1</v>
      </c>
      <c r="D21" s="281" t="s">
        <v>27</v>
      </c>
      <c r="E21" s="282"/>
      <c r="F21" s="283"/>
      <c r="G21" s="714">
        <v>5</v>
      </c>
      <c r="H21" s="824"/>
      <c r="I21" s="825"/>
      <c r="J21" s="825"/>
      <c r="K21" s="825"/>
      <c r="L21" s="826"/>
      <c r="M21" s="16"/>
      <c r="N21" s="57"/>
      <c r="O21" s="58"/>
      <c r="P21" s="59"/>
      <c r="Q21" s="53"/>
    </row>
    <row r="22" spans="2:17" ht="63.75">
      <c r="B22" s="259"/>
      <c r="C22" s="3"/>
      <c r="D22" s="265">
        <v>1</v>
      </c>
      <c r="E22" s="284" t="s">
        <v>219</v>
      </c>
      <c r="F22" s="285"/>
      <c r="G22" s="714"/>
      <c r="H22" s="1020"/>
      <c r="I22" s="1021"/>
      <c r="J22" s="1021"/>
      <c r="K22" s="1021"/>
      <c r="L22" s="1022"/>
      <c r="M22" s="98"/>
      <c r="N22" s="54"/>
      <c r="O22" s="98"/>
      <c r="P22" s="54"/>
      <c r="Q22" s="39"/>
    </row>
    <row r="23" spans="2:17" ht="14.25">
      <c r="B23" s="259"/>
      <c r="C23" s="3"/>
      <c r="D23" s="265">
        <v>2</v>
      </c>
      <c r="E23" s="286" t="s">
        <v>28</v>
      </c>
      <c r="F23" s="285"/>
      <c r="G23" s="714"/>
      <c r="H23" s="1020"/>
      <c r="I23" s="1021"/>
      <c r="J23" s="1021"/>
      <c r="K23" s="1021"/>
      <c r="L23" s="1022"/>
      <c r="M23" s="100"/>
      <c r="N23" s="54"/>
      <c r="O23" s="100"/>
      <c r="P23" s="54"/>
      <c r="Q23" s="39"/>
    </row>
    <row r="24" spans="2:17" ht="14.25">
      <c r="B24" s="259"/>
      <c r="C24" s="3"/>
      <c r="D24" s="265">
        <v>3</v>
      </c>
      <c r="E24" s="262" t="s">
        <v>29</v>
      </c>
      <c r="F24" s="285"/>
      <c r="G24" s="714"/>
      <c r="H24" s="1020"/>
      <c r="I24" s="1021"/>
      <c r="J24" s="1021"/>
      <c r="K24" s="1021"/>
      <c r="L24" s="1022"/>
      <c r="M24" s="100"/>
      <c r="N24" s="54"/>
      <c r="O24" s="100"/>
      <c r="P24" s="54"/>
      <c r="Q24" s="39"/>
    </row>
    <row r="25" spans="2:17" ht="14.25">
      <c r="B25" s="259"/>
      <c r="C25" s="3"/>
      <c r="D25" s="265">
        <v>4</v>
      </c>
      <c r="E25" s="262" t="s">
        <v>30</v>
      </c>
      <c r="F25" s="285"/>
      <c r="G25" s="714"/>
      <c r="H25" s="1020"/>
      <c r="I25" s="1021"/>
      <c r="J25" s="1021"/>
      <c r="K25" s="1021"/>
      <c r="L25" s="1022"/>
      <c r="M25" s="100"/>
      <c r="N25" s="54"/>
      <c r="O25" s="100"/>
      <c r="P25" s="54"/>
      <c r="Q25" s="39"/>
    </row>
    <row r="26" spans="2:17" ht="14.25">
      <c r="B26" s="259"/>
      <c r="C26" s="3"/>
      <c r="D26" s="265">
        <v>5</v>
      </c>
      <c r="E26" s="286" t="s">
        <v>31</v>
      </c>
      <c r="F26" s="285"/>
      <c r="G26" s="714"/>
      <c r="H26" s="1020"/>
      <c r="I26" s="1021"/>
      <c r="J26" s="1021"/>
      <c r="K26" s="1021"/>
      <c r="L26" s="1022"/>
      <c r="M26" s="100"/>
      <c r="N26" s="54"/>
      <c r="O26" s="100"/>
      <c r="P26" s="54"/>
      <c r="Q26" s="39"/>
    </row>
    <row r="27" spans="2:17" ht="14.25">
      <c r="B27" s="259"/>
      <c r="C27" s="3"/>
      <c r="D27" s="265">
        <v>6</v>
      </c>
      <c r="E27" s="262" t="s">
        <v>32</v>
      </c>
      <c r="F27" s="285"/>
      <c r="G27" s="714"/>
      <c r="H27" s="1020"/>
      <c r="I27" s="1021"/>
      <c r="J27" s="1021"/>
      <c r="K27" s="1021"/>
      <c r="L27" s="1022"/>
      <c r="M27" s="100"/>
      <c r="N27" s="54"/>
      <c r="O27" s="100"/>
      <c r="P27" s="54"/>
      <c r="Q27" s="39"/>
    </row>
    <row r="28" spans="2:17" ht="14.25">
      <c r="B28" s="259"/>
      <c r="C28" s="3"/>
      <c r="D28" s="265">
        <v>7</v>
      </c>
      <c r="E28" s="287" t="s">
        <v>33</v>
      </c>
      <c r="F28" s="285"/>
      <c r="G28" s="714"/>
      <c r="H28" s="1020"/>
      <c r="I28" s="1021"/>
      <c r="J28" s="1021"/>
      <c r="K28" s="1021"/>
      <c r="L28" s="1022"/>
      <c r="M28" s="100"/>
      <c r="N28" s="54"/>
      <c r="O28" s="100"/>
      <c r="P28" s="54"/>
      <c r="Q28" s="39"/>
    </row>
    <row r="29" spans="2:17" ht="14.25">
      <c r="B29" s="259"/>
      <c r="C29" s="3"/>
      <c r="D29" s="265">
        <v>8</v>
      </c>
      <c r="E29" s="261" t="s">
        <v>34</v>
      </c>
      <c r="F29" s="283"/>
      <c r="G29" s="714"/>
      <c r="H29" s="1020"/>
      <c r="I29" s="1021"/>
      <c r="J29" s="1021"/>
      <c r="K29" s="1021"/>
      <c r="L29" s="1022"/>
      <c r="M29" s="100"/>
      <c r="N29" s="54"/>
      <c r="O29" s="100"/>
      <c r="P29" s="54"/>
      <c r="Q29" s="39"/>
    </row>
    <row r="30" spans="2:17" ht="15">
      <c r="B30" s="259"/>
      <c r="C30" s="278">
        <v>2.2</v>
      </c>
      <c r="D30" s="262" t="s">
        <v>35</v>
      </c>
      <c r="E30" s="288"/>
      <c r="F30" s="285"/>
      <c r="G30" s="714">
        <v>5</v>
      </c>
      <c r="H30" s="1020"/>
      <c r="I30" s="1021"/>
      <c r="J30" s="1021"/>
      <c r="K30" s="1021"/>
      <c r="L30" s="1022"/>
      <c r="M30" s="102"/>
      <c r="N30" s="54"/>
      <c r="O30" s="102"/>
      <c r="P30" s="54"/>
      <c r="Q30" s="39"/>
    </row>
    <row r="31" spans="2:17" ht="15.75" thickBot="1">
      <c r="B31" s="289"/>
      <c r="C31" s="273">
        <v>2.3</v>
      </c>
      <c r="D31" s="262" t="s">
        <v>36</v>
      </c>
      <c r="E31" s="288"/>
      <c r="F31" s="285"/>
      <c r="G31" s="714">
        <v>5</v>
      </c>
      <c r="H31" s="1020"/>
      <c r="I31" s="1021"/>
      <c r="J31" s="1021"/>
      <c r="K31" s="1021"/>
      <c r="L31" s="1022"/>
      <c r="M31" s="101"/>
      <c r="N31" s="54"/>
      <c r="O31" s="101"/>
      <c r="P31" s="54"/>
      <c r="Q31" s="39"/>
    </row>
    <row r="32" spans="1:17" ht="14.25">
      <c r="A32" s="716"/>
      <c r="B32" s="291"/>
      <c r="C32" s="4"/>
      <c r="D32" s="265">
        <v>1</v>
      </c>
      <c r="E32" s="287" t="s">
        <v>37</v>
      </c>
      <c r="F32" s="292"/>
      <c r="G32" s="717"/>
      <c r="H32" s="1031"/>
      <c r="I32" s="1032"/>
      <c r="J32" s="1032"/>
      <c r="K32" s="1032"/>
      <c r="L32" s="1033"/>
      <c r="M32" s="103"/>
      <c r="N32" s="60"/>
      <c r="O32" s="104"/>
      <c r="P32" s="60"/>
      <c r="Q32" s="61"/>
    </row>
    <row r="33" spans="1:17" ht="15" thickBot="1">
      <c r="A33" s="716"/>
      <c r="B33" s="295"/>
      <c r="C33" s="5"/>
      <c r="D33" s="265">
        <v>2</v>
      </c>
      <c r="E33" s="296" t="s">
        <v>38</v>
      </c>
      <c r="F33" s="292"/>
      <c r="G33" s="717"/>
      <c r="H33" s="1031"/>
      <c r="I33" s="1032"/>
      <c r="J33" s="1032"/>
      <c r="K33" s="1032"/>
      <c r="L33" s="1033"/>
      <c r="M33" s="105"/>
      <c r="N33" s="60"/>
      <c r="O33" s="106"/>
      <c r="P33" s="60"/>
      <c r="Q33" s="61"/>
    </row>
    <row r="34" spans="2:17" ht="15">
      <c r="B34" s="253">
        <v>3</v>
      </c>
      <c r="C34" s="279" t="s">
        <v>39</v>
      </c>
      <c r="D34" s="255"/>
      <c r="E34" s="280"/>
      <c r="F34" s="257"/>
      <c r="G34" s="714"/>
      <c r="H34" s="827"/>
      <c r="I34" s="828"/>
      <c r="J34" s="828"/>
      <c r="K34" s="828"/>
      <c r="L34" s="829"/>
      <c r="M34" s="20"/>
      <c r="N34" s="55"/>
      <c r="O34" s="15"/>
      <c r="P34" s="56"/>
      <c r="Q34" s="40"/>
    </row>
    <row r="35" spans="2:17" ht="15.75" thickBot="1">
      <c r="B35" s="259"/>
      <c r="C35" s="260">
        <v>3.1</v>
      </c>
      <c r="D35" s="281" t="s">
        <v>100</v>
      </c>
      <c r="E35" s="282"/>
      <c r="F35" s="283"/>
      <c r="G35" s="714">
        <v>5</v>
      </c>
      <c r="H35" s="824"/>
      <c r="I35" s="825"/>
      <c r="J35" s="825"/>
      <c r="K35" s="825"/>
      <c r="L35" s="826"/>
      <c r="M35" s="16"/>
      <c r="N35" s="57"/>
      <c r="O35" s="58"/>
      <c r="P35" s="59"/>
      <c r="Q35" s="53"/>
    </row>
    <row r="36" spans="2:17" ht="14.25">
      <c r="B36" s="259"/>
      <c r="C36" s="3"/>
      <c r="D36" s="265">
        <v>1</v>
      </c>
      <c r="E36" s="262" t="s">
        <v>40</v>
      </c>
      <c r="F36" s="285"/>
      <c r="G36" s="714"/>
      <c r="H36" s="1020"/>
      <c r="I36" s="1021"/>
      <c r="J36" s="1021"/>
      <c r="K36" s="1021"/>
      <c r="L36" s="1022"/>
      <c r="M36" s="98"/>
      <c r="N36" s="54"/>
      <c r="O36" s="98"/>
      <c r="P36" s="54"/>
      <c r="Q36" s="39"/>
    </row>
    <row r="37" spans="2:17" ht="14.25">
      <c r="B37" s="259"/>
      <c r="C37" s="3"/>
      <c r="D37" s="265">
        <v>2</v>
      </c>
      <c r="E37" s="262" t="s">
        <v>41</v>
      </c>
      <c r="F37" s="285"/>
      <c r="G37" s="714"/>
      <c r="H37" s="1020"/>
      <c r="I37" s="1021"/>
      <c r="J37" s="1021"/>
      <c r="K37" s="1021"/>
      <c r="L37" s="1022"/>
      <c r="M37" s="100"/>
      <c r="N37" s="54"/>
      <c r="O37" s="100"/>
      <c r="P37" s="54"/>
      <c r="Q37" s="39"/>
    </row>
    <row r="38" spans="2:17" ht="15" thickBot="1">
      <c r="B38" s="259"/>
      <c r="C38" s="6"/>
      <c r="D38" s="265">
        <v>3</v>
      </c>
      <c r="E38" s="262" t="s">
        <v>42</v>
      </c>
      <c r="F38" s="285"/>
      <c r="G38" s="714"/>
      <c r="H38" s="1020"/>
      <c r="I38" s="1021"/>
      <c r="J38" s="1021"/>
      <c r="K38" s="1021"/>
      <c r="L38" s="1022"/>
      <c r="M38" s="99"/>
      <c r="N38" s="54"/>
      <c r="O38" s="99"/>
      <c r="P38" s="54"/>
      <c r="Q38" s="39"/>
    </row>
    <row r="39" spans="2:17" ht="15.75" thickBot="1">
      <c r="B39" s="298"/>
      <c r="C39" s="273">
        <v>3.2</v>
      </c>
      <c r="D39" s="261" t="s">
        <v>43</v>
      </c>
      <c r="E39" s="282"/>
      <c r="F39" s="283"/>
      <c r="G39" s="714">
        <v>5</v>
      </c>
      <c r="H39" s="821"/>
      <c r="I39" s="822"/>
      <c r="J39" s="822"/>
      <c r="K39" s="822"/>
      <c r="L39" s="823"/>
      <c r="M39" s="23"/>
      <c r="N39" s="50"/>
      <c r="O39" s="62"/>
      <c r="P39" s="51"/>
      <c r="Q39" s="39"/>
    </row>
    <row r="40" spans="2:17" ht="14.25">
      <c r="B40" s="298"/>
      <c r="C40" s="3"/>
      <c r="D40" s="265">
        <v>1</v>
      </c>
      <c r="E40" s="262" t="s">
        <v>44</v>
      </c>
      <c r="F40" s="285"/>
      <c r="G40" s="714"/>
      <c r="H40" s="1020"/>
      <c r="I40" s="1021"/>
      <c r="J40" s="1021"/>
      <c r="K40" s="1021"/>
      <c r="L40" s="1022"/>
      <c r="M40" s="98"/>
      <c r="N40" s="54"/>
      <c r="O40" s="98"/>
      <c r="P40" s="54"/>
      <c r="Q40" s="39"/>
    </row>
    <row r="41" spans="2:17" ht="15" thickBot="1">
      <c r="B41" s="298"/>
      <c r="C41" s="6"/>
      <c r="D41" s="265">
        <v>2</v>
      </c>
      <c r="E41" s="262" t="s">
        <v>45</v>
      </c>
      <c r="F41" s="285"/>
      <c r="G41" s="714"/>
      <c r="H41" s="1020"/>
      <c r="I41" s="1021"/>
      <c r="J41" s="1021"/>
      <c r="K41" s="1021"/>
      <c r="L41" s="1022"/>
      <c r="M41" s="99"/>
      <c r="N41" s="54"/>
      <c r="O41" s="99"/>
      <c r="P41" s="54"/>
      <c r="Q41" s="39"/>
    </row>
    <row r="42" spans="2:17" ht="15.75" thickBot="1">
      <c r="B42" s="300"/>
      <c r="C42" s="273">
        <v>3.3</v>
      </c>
      <c r="D42" s="281" t="s">
        <v>46</v>
      </c>
      <c r="E42" s="281"/>
      <c r="F42" s="301"/>
      <c r="G42" s="714">
        <v>5</v>
      </c>
      <c r="H42" s="821"/>
      <c r="I42" s="822"/>
      <c r="J42" s="822"/>
      <c r="K42" s="822"/>
      <c r="L42" s="823"/>
      <c r="M42" s="23"/>
      <c r="N42" s="50"/>
      <c r="O42" s="62"/>
      <c r="P42" s="51"/>
      <c r="Q42" s="39"/>
    </row>
    <row r="43" spans="2:17" ht="14.25">
      <c r="B43" s="300"/>
      <c r="C43" s="1"/>
      <c r="D43" s="265">
        <v>1</v>
      </c>
      <c r="E43" s="262" t="s">
        <v>101</v>
      </c>
      <c r="F43" s="285"/>
      <c r="G43" s="714"/>
      <c r="H43" s="1020"/>
      <c r="I43" s="1021"/>
      <c r="J43" s="1021"/>
      <c r="K43" s="1021"/>
      <c r="L43" s="1022"/>
      <c r="M43" s="98"/>
      <c r="N43" s="54"/>
      <c r="O43" s="98"/>
      <c r="P43" s="54"/>
      <c r="Q43" s="39"/>
    </row>
    <row r="44" spans="2:17" ht="14.25">
      <c r="B44" s="300"/>
      <c r="C44" s="2"/>
      <c r="D44" s="265">
        <v>2</v>
      </c>
      <c r="E44" s="262" t="s">
        <v>47</v>
      </c>
      <c r="F44" s="285"/>
      <c r="G44" s="714"/>
      <c r="H44" s="1020"/>
      <c r="I44" s="1021"/>
      <c r="J44" s="1021"/>
      <c r="K44" s="1021"/>
      <c r="L44" s="1022"/>
      <c r="M44" s="100"/>
      <c r="N44" s="54"/>
      <c r="O44" s="100"/>
      <c r="P44" s="54"/>
      <c r="Q44" s="39"/>
    </row>
    <row r="45" spans="2:17" ht="15.75" thickBot="1">
      <c r="B45" s="302"/>
      <c r="C45" s="303">
        <v>3.4</v>
      </c>
      <c r="D45" s="262" t="s">
        <v>48</v>
      </c>
      <c r="E45" s="288"/>
      <c r="F45" s="285"/>
      <c r="G45" s="714">
        <v>5</v>
      </c>
      <c r="H45" s="1020"/>
      <c r="I45" s="1021"/>
      <c r="J45" s="1021"/>
      <c r="K45" s="1021"/>
      <c r="L45" s="1022"/>
      <c r="M45" s="101"/>
      <c r="N45" s="54"/>
      <c r="O45" s="99"/>
      <c r="P45" s="54"/>
      <c r="Q45" s="39"/>
    </row>
    <row r="46" spans="2:17" ht="15">
      <c r="B46" s="253">
        <v>4</v>
      </c>
      <c r="C46" s="279" t="s">
        <v>102</v>
      </c>
      <c r="D46" s="255"/>
      <c r="E46" s="280"/>
      <c r="F46" s="257"/>
      <c r="G46" s="714"/>
      <c r="H46" s="827"/>
      <c r="I46" s="828"/>
      <c r="J46" s="828"/>
      <c r="K46" s="828"/>
      <c r="L46" s="829"/>
      <c r="M46" s="20"/>
      <c r="N46" s="55"/>
      <c r="O46" s="15"/>
      <c r="P46" s="56"/>
      <c r="Q46" s="40"/>
    </row>
    <row r="47" spans="2:17" ht="15.75" thickBot="1">
      <c r="B47" s="259"/>
      <c r="C47" s="260">
        <v>4.1</v>
      </c>
      <c r="D47" s="281" t="s">
        <v>103</v>
      </c>
      <c r="E47" s="281"/>
      <c r="F47" s="301"/>
      <c r="G47" s="304" t="s">
        <v>221</v>
      </c>
      <c r="H47" s="821"/>
      <c r="I47" s="822"/>
      <c r="J47" s="822"/>
      <c r="K47" s="822"/>
      <c r="L47" s="823"/>
      <c r="M47" s="23"/>
      <c r="N47" s="50"/>
      <c r="O47" s="62"/>
      <c r="P47" s="51"/>
      <c r="Q47" s="39"/>
    </row>
    <row r="48" spans="2:17" ht="14.25">
      <c r="B48" s="259"/>
      <c r="C48" s="3"/>
      <c r="D48" s="265">
        <v>1</v>
      </c>
      <c r="E48" s="262" t="s">
        <v>104</v>
      </c>
      <c r="F48" s="285"/>
      <c r="G48" s="305">
        <v>2</v>
      </c>
      <c r="H48" s="1020"/>
      <c r="I48" s="1021"/>
      <c r="J48" s="1021"/>
      <c r="K48" s="1021"/>
      <c r="L48" s="1022"/>
      <c r="M48" s="98"/>
      <c r="N48" s="54"/>
      <c r="O48" s="98"/>
      <c r="P48" s="54"/>
      <c r="Q48" s="39"/>
    </row>
    <row r="49" spans="2:17" ht="14.25">
      <c r="B49" s="259"/>
      <c r="C49" s="3"/>
      <c r="D49" s="265">
        <v>2</v>
      </c>
      <c r="E49" s="262" t="s">
        <v>82</v>
      </c>
      <c r="F49" s="285"/>
      <c r="G49" s="714"/>
      <c r="H49" s="1020"/>
      <c r="I49" s="1021"/>
      <c r="J49" s="1021"/>
      <c r="K49" s="1021"/>
      <c r="L49" s="1022"/>
      <c r="M49" s="100"/>
      <c r="N49" s="54"/>
      <c r="O49" s="100"/>
      <c r="P49" s="54"/>
      <c r="Q49" s="39"/>
    </row>
    <row r="50" spans="2:17" ht="14.25">
      <c r="B50" s="259"/>
      <c r="C50" s="3"/>
      <c r="D50" s="265">
        <v>3</v>
      </c>
      <c r="E50" s="262" t="s">
        <v>105</v>
      </c>
      <c r="F50" s="285"/>
      <c r="G50" s="714"/>
      <c r="H50" s="1020"/>
      <c r="I50" s="1021"/>
      <c r="J50" s="1021"/>
      <c r="K50" s="1021"/>
      <c r="L50" s="1022"/>
      <c r="M50" s="100"/>
      <c r="N50" s="54"/>
      <c r="O50" s="100"/>
      <c r="P50" s="54"/>
      <c r="Q50" s="39"/>
    </row>
    <row r="51" spans="2:17" ht="15" thickBot="1">
      <c r="B51" s="259"/>
      <c r="C51" s="6"/>
      <c r="D51" s="265">
        <v>4</v>
      </c>
      <c r="E51" s="262" t="s">
        <v>83</v>
      </c>
      <c r="F51" s="283"/>
      <c r="G51" s="714"/>
      <c r="H51" s="1020"/>
      <c r="I51" s="1021"/>
      <c r="J51" s="1021"/>
      <c r="K51" s="1021"/>
      <c r="L51" s="1022"/>
      <c r="M51" s="99"/>
      <c r="N51" s="54"/>
      <c r="O51" s="99"/>
      <c r="P51" s="54"/>
      <c r="Q51" s="39"/>
    </row>
    <row r="52" spans="2:17" ht="15.75" thickBot="1">
      <c r="B52" s="298"/>
      <c r="C52" s="273">
        <v>4.2</v>
      </c>
      <c r="D52" s="281" t="s">
        <v>84</v>
      </c>
      <c r="E52" s="282"/>
      <c r="F52" s="285"/>
      <c r="G52" s="718">
        <v>5</v>
      </c>
      <c r="H52" s="821"/>
      <c r="I52" s="822"/>
      <c r="J52" s="822"/>
      <c r="K52" s="822"/>
      <c r="L52" s="823"/>
      <c r="M52" s="23"/>
      <c r="N52" s="50"/>
      <c r="O52" s="62"/>
      <c r="P52" s="51"/>
      <c r="Q52" s="39"/>
    </row>
    <row r="53" spans="2:17" ht="14.25">
      <c r="B53" s="298"/>
      <c r="C53" s="1"/>
      <c r="D53" s="265">
        <v>1</v>
      </c>
      <c r="E53" s="262" t="s">
        <v>106</v>
      </c>
      <c r="F53" s="307"/>
      <c r="G53" s="714"/>
      <c r="H53" s="1020"/>
      <c r="I53" s="1021"/>
      <c r="J53" s="1021"/>
      <c r="K53" s="1021"/>
      <c r="L53" s="1022"/>
      <c r="M53" s="98"/>
      <c r="N53" s="54"/>
      <c r="O53" s="98"/>
      <c r="P53" s="54"/>
      <c r="Q53" s="39"/>
    </row>
    <row r="54" spans="2:17" ht="14.25">
      <c r="B54" s="298"/>
      <c r="C54" s="1"/>
      <c r="D54" s="265">
        <v>2</v>
      </c>
      <c r="E54" s="286" t="s">
        <v>107</v>
      </c>
      <c r="F54" s="285"/>
      <c r="G54" s="714"/>
      <c r="H54" s="1020"/>
      <c r="I54" s="1021"/>
      <c r="J54" s="1021"/>
      <c r="K54" s="1021"/>
      <c r="L54" s="1022"/>
      <c r="M54" s="100"/>
      <c r="N54" s="54"/>
      <c r="O54" s="100"/>
      <c r="P54" s="54"/>
      <c r="Q54" s="39"/>
    </row>
    <row r="55" spans="2:17" ht="14.25">
      <c r="B55" s="298"/>
      <c r="C55" s="1"/>
      <c r="D55" s="265">
        <v>3</v>
      </c>
      <c r="E55" s="286" t="s">
        <v>108</v>
      </c>
      <c r="F55" s="285"/>
      <c r="G55" s="714"/>
      <c r="H55" s="1020"/>
      <c r="I55" s="1021"/>
      <c r="J55" s="1021"/>
      <c r="K55" s="1021"/>
      <c r="L55" s="1022"/>
      <c r="M55" s="100"/>
      <c r="N55" s="54"/>
      <c r="O55" s="100"/>
      <c r="P55" s="54"/>
      <c r="Q55" s="39"/>
    </row>
    <row r="56" spans="2:17" ht="15" thickBot="1">
      <c r="B56" s="298"/>
      <c r="C56" s="2"/>
      <c r="D56" s="265">
        <v>4</v>
      </c>
      <c r="E56" s="262" t="s">
        <v>109</v>
      </c>
      <c r="F56" s="285"/>
      <c r="G56" s="714"/>
      <c r="H56" s="1020"/>
      <c r="I56" s="1021"/>
      <c r="J56" s="1021"/>
      <c r="K56" s="1021"/>
      <c r="L56" s="1022"/>
      <c r="M56" s="99"/>
      <c r="N56" s="54"/>
      <c r="O56" s="99"/>
      <c r="P56" s="54"/>
      <c r="Q56" s="39"/>
    </row>
    <row r="57" spans="2:17" ht="15.75" thickBot="1">
      <c r="B57" s="298"/>
      <c r="C57" s="273">
        <v>4.3</v>
      </c>
      <c r="D57" s="281" t="s">
        <v>110</v>
      </c>
      <c r="E57" s="282"/>
      <c r="F57" s="283"/>
      <c r="G57" s="714">
        <v>5</v>
      </c>
      <c r="H57" s="821"/>
      <c r="I57" s="822"/>
      <c r="J57" s="822"/>
      <c r="K57" s="822"/>
      <c r="L57" s="823"/>
      <c r="M57" s="23"/>
      <c r="N57" s="50"/>
      <c r="O57" s="62"/>
      <c r="P57" s="51"/>
      <c r="Q57" s="39"/>
    </row>
    <row r="58" spans="2:17" ht="14.25">
      <c r="B58" s="298"/>
      <c r="C58" s="1"/>
      <c r="D58" s="265">
        <v>1</v>
      </c>
      <c r="E58" s="262" t="s">
        <v>111</v>
      </c>
      <c r="F58" s="285"/>
      <c r="G58" s="714"/>
      <c r="H58" s="1020"/>
      <c r="I58" s="1021"/>
      <c r="J58" s="1021"/>
      <c r="K58" s="1021"/>
      <c r="L58" s="1022"/>
      <c r="M58" s="98"/>
      <c r="N58" s="54"/>
      <c r="O58" s="107"/>
      <c r="P58" s="54"/>
      <c r="Q58" s="39"/>
    </row>
    <row r="59" spans="2:17" ht="15" thickBot="1">
      <c r="B59" s="308"/>
      <c r="C59" s="7"/>
      <c r="D59" s="309">
        <v>2</v>
      </c>
      <c r="E59" s="310" t="s">
        <v>112</v>
      </c>
      <c r="F59" s="311"/>
      <c r="G59" s="719"/>
      <c r="H59" s="1020"/>
      <c r="I59" s="1021"/>
      <c r="J59" s="1021"/>
      <c r="K59" s="1021"/>
      <c r="L59" s="1022"/>
      <c r="M59" s="99"/>
      <c r="N59" s="64"/>
      <c r="O59" s="108"/>
      <c r="P59" s="64"/>
      <c r="Q59" s="66"/>
    </row>
    <row r="60" spans="2:17" ht="15.75" thickBot="1">
      <c r="B60" s="313" t="s">
        <v>85</v>
      </c>
      <c r="C60" s="314" t="s">
        <v>49</v>
      </c>
      <c r="D60" s="315"/>
      <c r="E60" s="315"/>
      <c r="F60" s="316"/>
      <c r="G60" s="317"/>
      <c r="H60" s="830"/>
      <c r="I60" s="831"/>
      <c r="J60" s="831"/>
      <c r="K60" s="831"/>
      <c r="L60" s="832"/>
      <c r="M60" s="851"/>
      <c r="N60" s="67"/>
      <c r="O60" s="68"/>
      <c r="P60" s="69"/>
      <c r="Q60" s="41"/>
    </row>
    <row r="61" spans="2:17" ht="15">
      <c r="B61" s="253">
        <v>1</v>
      </c>
      <c r="C61" s="318" t="s">
        <v>50</v>
      </c>
      <c r="D61" s="319"/>
      <c r="E61" s="280"/>
      <c r="F61" s="257"/>
      <c r="G61" s="713"/>
      <c r="H61" s="833"/>
      <c r="I61" s="834"/>
      <c r="J61" s="834"/>
      <c r="K61" s="834"/>
      <c r="L61" s="835"/>
      <c r="M61" s="20"/>
      <c r="N61" s="70"/>
      <c r="O61" s="15"/>
      <c r="P61" s="71"/>
      <c r="Q61" s="42"/>
    </row>
    <row r="62" spans="2:17" ht="15.75" thickBot="1">
      <c r="B62" s="298"/>
      <c r="C62" s="273">
        <v>1.1</v>
      </c>
      <c r="D62" s="261" t="s">
        <v>51</v>
      </c>
      <c r="E62" s="282"/>
      <c r="F62" s="283"/>
      <c r="G62" s="714">
        <v>5</v>
      </c>
      <c r="H62" s="821"/>
      <c r="I62" s="822"/>
      <c r="J62" s="822"/>
      <c r="K62" s="822"/>
      <c r="L62" s="823"/>
      <c r="M62" s="23"/>
      <c r="N62" s="50"/>
      <c r="O62" s="62"/>
      <c r="P62" s="51"/>
      <c r="Q62" s="39"/>
    </row>
    <row r="63" spans="2:17" ht="14.25">
      <c r="B63" s="298"/>
      <c r="C63" s="1"/>
      <c r="D63" s="265">
        <v>1</v>
      </c>
      <c r="E63" s="262" t="s">
        <v>52</v>
      </c>
      <c r="F63" s="285"/>
      <c r="G63" s="714"/>
      <c r="H63" s="1020"/>
      <c r="I63" s="1021"/>
      <c r="J63" s="1021"/>
      <c r="K63" s="1021"/>
      <c r="L63" s="1022"/>
      <c r="M63" s="98"/>
      <c r="N63" s="54"/>
      <c r="O63" s="98"/>
      <c r="P63" s="54"/>
      <c r="Q63" s="39"/>
    </row>
    <row r="64" spans="2:17" ht="14.25">
      <c r="B64" s="298"/>
      <c r="C64" s="1"/>
      <c r="D64" s="265">
        <v>2</v>
      </c>
      <c r="E64" s="998" t="s">
        <v>53</v>
      </c>
      <c r="F64" s="1005"/>
      <c r="G64" s="714"/>
      <c r="H64" s="1020"/>
      <c r="I64" s="1021"/>
      <c r="J64" s="1021"/>
      <c r="K64" s="1021"/>
      <c r="L64" s="1022"/>
      <c r="M64" s="100"/>
      <c r="N64" s="54"/>
      <c r="O64" s="100"/>
      <c r="P64" s="54"/>
      <c r="Q64" s="39"/>
    </row>
    <row r="65" spans="2:17" ht="15" thickBot="1">
      <c r="B65" s="298"/>
      <c r="C65" s="2"/>
      <c r="D65" s="265">
        <v>3</v>
      </c>
      <c r="E65" s="262" t="s">
        <v>54</v>
      </c>
      <c r="F65" s="285"/>
      <c r="G65" s="714"/>
      <c r="H65" s="1020"/>
      <c r="I65" s="1021"/>
      <c r="J65" s="1021"/>
      <c r="K65" s="1021"/>
      <c r="L65" s="1022"/>
      <c r="M65" s="99"/>
      <c r="N65" s="54"/>
      <c r="O65" s="99"/>
      <c r="P65" s="54"/>
      <c r="Q65" s="39"/>
    </row>
    <row r="66" spans="2:17" ht="15.75" thickBot="1">
      <c r="B66" s="298"/>
      <c r="C66" s="260">
        <v>1.2</v>
      </c>
      <c r="D66" s="261" t="s">
        <v>86</v>
      </c>
      <c r="E66" s="282"/>
      <c r="F66" s="283"/>
      <c r="G66" s="714">
        <v>5</v>
      </c>
      <c r="H66" s="821"/>
      <c r="I66" s="822"/>
      <c r="J66" s="822"/>
      <c r="K66" s="822"/>
      <c r="L66" s="823"/>
      <c r="M66" s="23"/>
      <c r="N66" s="50"/>
      <c r="O66" s="62"/>
      <c r="P66" s="51"/>
      <c r="Q66" s="39"/>
    </row>
    <row r="67" spans="2:17" ht="14.25">
      <c r="B67" s="298"/>
      <c r="C67" s="1"/>
      <c r="D67" s="265">
        <v>1</v>
      </c>
      <c r="E67" s="1006" t="s">
        <v>55</v>
      </c>
      <c r="F67" s="1005"/>
      <c r="G67" s="714"/>
      <c r="H67" s="1020"/>
      <c r="I67" s="1021"/>
      <c r="J67" s="1021"/>
      <c r="K67" s="1021"/>
      <c r="L67" s="1022"/>
      <c r="M67" s="98"/>
      <c r="N67" s="54"/>
      <c r="O67" s="98"/>
      <c r="P67" s="54"/>
      <c r="Q67" s="39"/>
    </row>
    <row r="68" spans="2:17" ht="14.25">
      <c r="B68" s="298"/>
      <c r="C68" s="1"/>
      <c r="D68" s="265">
        <v>2</v>
      </c>
      <c r="E68" s="262" t="s">
        <v>56</v>
      </c>
      <c r="F68" s="285"/>
      <c r="G68" s="714"/>
      <c r="H68" s="1020"/>
      <c r="I68" s="1021"/>
      <c r="J68" s="1021"/>
      <c r="K68" s="1021"/>
      <c r="L68" s="1022"/>
      <c r="M68" s="100"/>
      <c r="N68" s="54"/>
      <c r="O68" s="100"/>
      <c r="P68" s="54"/>
      <c r="Q68" s="39"/>
    </row>
    <row r="69" spans="2:17" ht="15" thickBot="1">
      <c r="B69" s="321"/>
      <c r="C69" s="2"/>
      <c r="D69" s="265">
        <v>3</v>
      </c>
      <c r="E69" s="262" t="s">
        <v>57</v>
      </c>
      <c r="F69" s="285"/>
      <c r="G69" s="714"/>
      <c r="H69" s="1020"/>
      <c r="I69" s="1021"/>
      <c r="J69" s="1021"/>
      <c r="K69" s="1021"/>
      <c r="L69" s="1022"/>
      <c r="M69" s="99"/>
      <c r="N69" s="54"/>
      <c r="O69" s="99"/>
      <c r="P69" s="54"/>
      <c r="Q69" s="39"/>
    </row>
    <row r="70" spans="2:17" ht="15">
      <c r="B70" s="324">
        <v>2</v>
      </c>
      <c r="C70" s="279" t="s">
        <v>191</v>
      </c>
      <c r="D70" s="255"/>
      <c r="E70" s="255"/>
      <c r="F70" s="280"/>
      <c r="G70" s="714"/>
      <c r="H70" s="827"/>
      <c r="I70" s="828"/>
      <c r="J70" s="828"/>
      <c r="K70" s="828"/>
      <c r="L70" s="829"/>
      <c r="M70" s="20"/>
      <c r="N70" s="55"/>
      <c r="O70" s="15"/>
      <c r="P70" s="56"/>
      <c r="Q70" s="40"/>
    </row>
    <row r="71" spans="2:17" ht="15.75" thickBot="1">
      <c r="B71" s="298"/>
      <c r="C71" s="260">
        <v>2.1</v>
      </c>
      <c r="D71" s="281" t="s">
        <v>192</v>
      </c>
      <c r="E71" s="282"/>
      <c r="F71" s="282"/>
      <c r="G71" s="714">
        <v>5</v>
      </c>
      <c r="H71" s="821"/>
      <c r="I71" s="822"/>
      <c r="J71" s="822"/>
      <c r="K71" s="822"/>
      <c r="L71" s="823"/>
      <c r="M71" s="23"/>
      <c r="N71" s="50"/>
      <c r="O71" s="109"/>
      <c r="P71" s="51"/>
      <c r="Q71" s="39"/>
    </row>
    <row r="72" spans="2:17" ht="14.25">
      <c r="B72" s="298"/>
      <c r="C72" s="3"/>
      <c r="D72" s="265">
        <v>1</v>
      </c>
      <c r="E72" s="262" t="s">
        <v>87</v>
      </c>
      <c r="F72" s="288"/>
      <c r="G72" s="714"/>
      <c r="H72" s="1020"/>
      <c r="I72" s="1021"/>
      <c r="J72" s="1021"/>
      <c r="K72" s="1021"/>
      <c r="L72" s="1022"/>
      <c r="M72" s="98"/>
      <c r="N72" s="74"/>
      <c r="O72" s="110"/>
      <c r="P72" s="51"/>
      <c r="Q72" s="39"/>
    </row>
    <row r="73" spans="2:17" ht="15" thickBot="1">
      <c r="B73" s="298"/>
      <c r="C73" s="6"/>
      <c r="D73" s="265">
        <v>2</v>
      </c>
      <c r="E73" s="286" t="s">
        <v>193</v>
      </c>
      <c r="F73" s="288"/>
      <c r="G73" s="714"/>
      <c r="H73" s="1020"/>
      <c r="I73" s="1021"/>
      <c r="J73" s="1021"/>
      <c r="K73" s="1021"/>
      <c r="L73" s="1022"/>
      <c r="M73" s="99"/>
      <c r="N73" s="74"/>
      <c r="O73" s="110"/>
      <c r="P73" s="51"/>
      <c r="Q73" s="39"/>
    </row>
    <row r="74" spans="2:17" ht="15.75" thickBot="1">
      <c r="B74" s="298"/>
      <c r="C74" s="273">
        <v>2.2</v>
      </c>
      <c r="D74" s="281" t="s">
        <v>194</v>
      </c>
      <c r="E74" s="282"/>
      <c r="F74" s="282"/>
      <c r="G74" s="714">
        <v>5</v>
      </c>
      <c r="H74" s="821"/>
      <c r="I74" s="822"/>
      <c r="J74" s="822"/>
      <c r="K74" s="822"/>
      <c r="L74" s="823"/>
      <c r="M74" s="23"/>
      <c r="N74" s="50"/>
      <c r="O74" s="109"/>
      <c r="P74" s="51"/>
      <c r="Q74" s="39"/>
    </row>
    <row r="75" spans="2:17" ht="14.25">
      <c r="B75" s="298"/>
      <c r="C75" s="3"/>
      <c r="D75" s="265">
        <v>1</v>
      </c>
      <c r="E75" s="1004" t="s">
        <v>196</v>
      </c>
      <c r="F75" s="999"/>
      <c r="G75" s="714"/>
      <c r="H75" s="1020"/>
      <c r="I75" s="1021"/>
      <c r="J75" s="1021"/>
      <c r="K75" s="1021"/>
      <c r="L75" s="1022"/>
      <c r="M75" s="98"/>
      <c r="N75" s="74"/>
      <c r="O75" s="110"/>
      <c r="P75" s="51"/>
      <c r="Q75" s="39"/>
    </row>
    <row r="76" spans="2:17" ht="14.25">
      <c r="B76" s="298"/>
      <c r="C76" s="3"/>
      <c r="D76" s="265">
        <v>2</v>
      </c>
      <c r="E76" s="1004" t="s">
        <v>197</v>
      </c>
      <c r="F76" s="999"/>
      <c r="G76" s="714"/>
      <c r="H76" s="1020"/>
      <c r="I76" s="1021"/>
      <c r="J76" s="1021"/>
      <c r="K76" s="1021"/>
      <c r="L76" s="1022"/>
      <c r="M76" s="100"/>
      <c r="N76" s="74"/>
      <c r="O76" s="110"/>
      <c r="P76" s="51"/>
      <c r="Q76" s="39"/>
    </row>
    <row r="77" spans="2:17" ht="24" customHeight="1">
      <c r="B77" s="298"/>
      <c r="C77" s="3"/>
      <c r="D77" s="265">
        <v>5</v>
      </c>
      <c r="E77" s="977" t="s">
        <v>218</v>
      </c>
      <c r="F77" s="978"/>
      <c r="G77" s="714"/>
      <c r="H77" s="1020"/>
      <c r="I77" s="1021"/>
      <c r="J77" s="1021"/>
      <c r="K77" s="1021"/>
      <c r="L77" s="1022"/>
      <c r="M77" s="100"/>
      <c r="N77" s="74"/>
      <c r="O77" s="110"/>
      <c r="P77" s="51"/>
      <c r="Q77" s="39"/>
    </row>
    <row r="78" spans="2:17" ht="15" thickBot="1">
      <c r="B78" s="298"/>
      <c r="C78" s="6"/>
      <c r="D78" s="265">
        <v>6</v>
      </c>
      <c r="E78" s="1004" t="s">
        <v>198</v>
      </c>
      <c r="F78" s="999"/>
      <c r="G78" s="714"/>
      <c r="H78" s="1020"/>
      <c r="I78" s="1021"/>
      <c r="J78" s="1021"/>
      <c r="K78" s="1021"/>
      <c r="L78" s="1022"/>
      <c r="M78" s="99"/>
      <c r="N78" s="74"/>
      <c r="O78" s="110"/>
      <c r="P78" s="51"/>
      <c r="Q78" s="39"/>
    </row>
    <row r="79" spans="2:17" ht="15.75" thickBot="1">
      <c r="B79" s="298"/>
      <c r="C79" s="260">
        <v>2.3</v>
      </c>
      <c r="D79" s="281" t="s">
        <v>61</v>
      </c>
      <c r="E79" s="282"/>
      <c r="F79" s="327"/>
      <c r="G79" s="714"/>
      <c r="H79" s="802"/>
      <c r="I79" s="268"/>
      <c r="J79" s="268"/>
      <c r="K79" s="268"/>
      <c r="L79" s="365"/>
      <c r="M79" s="23"/>
      <c r="N79" s="50"/>
      <c r="O79" s="109"/>
      <c r="P79" s="51"/>
      <c r="Q79" s="39"/>
    </row>
    <row r="80" spans="2:17" ht="14.25">
      <c r="B80" s="298"/>
      <c r="C80" s="3"/>
      <c r="D80" s="265">
        <v>1</v>
      </c>
      <c r="E80" s="1007" t="s">
        <v>62</v>
      </c>
      <c r="F80" s="999"/>
      <c r="G80" s="714"/>
      <c r="H80" s="1020"/>
      <c r="I80" s="1021"/>
      <c r="J80" s="1021"/>
      <c r="K80" s="1021"/>
      <c r="L80" s="1022"/>
      <c r="M80" s="98"/>
      <c r="N80" s="74"/>
      <c r="O80" s="110"/>
      <c r="P80" s="51"/>
      <c r="Q80" s="39"/>
    </row>
    <row r="81" spans="2:17" ht="14.25">
      <c r="B81" s="298"/>
      <c r="C81" s="3"/>
      <c r="D81" s="265">
        <v>2</v>
      </c>
      <c r="E81" s="287" t="s">
        <v>63</v>
      </c>
      <c r="F81" s="327"/>
      <c r="G81" s="714"/>
      <c r="H81" s="1020"/>
      <c r="I81" s="1021"/>
      <c r="J81" s="1021"/>
      <c r="K81" s="1021"/>
      <c r="L81" s="1022"/>
      <c r="M81" s="100"/>
      <c r="N81" s="74"/>
      <c r="O81" s="110"/>
      <c r="P81" s="51"/>
      <c r="Q81" s="39"/>
    </row>
    <row r="82" spans="2:17" ht="15" thickBot="1">
      <c r="B82" s="298"/>
      <c r="C82" s="3"/>
      <c r="D82" s="265">
        <v>3</v>
      </c>
      <c r="E82" s="287" t="s">
        <v>64</v>
      </c>
      <c r="F82" s="327"/>
      <c r="G82" s="714"/>
      <c r="H82" s="1020"/>
      <c r="I82" s="1021"/>
      <c r="J82" s="1021"/>
      <c r="K82" s="1021"/>
      <c r="L82" s="1022"/>
      <c r="M82" s="99"/>
      <c r="N82" s="74"/>
      <c r="O82" s="110"/>
      <c r="P82" s="51"/>
      <c r="Q82" s="39"/>
    </row>
    <row r="83" spans="2:17" ht="15.75" thickBot="1">
      <c r="B83" s="259"/>
      <c r="C83" s="260">
        <v>2.4</v>
      </c>
      <c r="D83" s="281" t="s">
        <v>116</v>
      </c>
      <c r="E83" s="282"/>
      <c r="F83" s="282"/>
      <c r="G83" s="714"/>
      <c r="H83" s="821"/>
      <c r="I83" s="822"/>
      <c r="J83" s="822"/>
      <c r="K83" s="822"/>
      <c r="L83" s="823"/>
      <c r="M83" s="23"/>
      <c r="N83" s="50"/>
      <c r="O83" s="109"/>
      <c r="P83" s="51"/>
      <c r="Q83" s="39"/>
    </row>
    <row r="84" spans="2:17" ht="14.25">
      <c r="B84" s="259"/>
      <c r="C84" s="3"/>
      <c r="D84" s="265">
        <v>1</v>
      </c>
      <c r="E84" s="262" t="s">
        <v>186</v>
      </c>
      <c r="F84" s="288"/>
      <c r="G84" s="714"/>
      <c r="H84" s="1020"/>
      <c r="I84" s="1021"/>
      <c r="J84" s="1021"/>
      <c r="K84" s="1021"/>
      <c r="L84" s="1022"/>
      <c r="M84" s="98"/>
      <c r="N84" s="74"/>
      <c r="O84" s="110"/>
      <c r="P84" s="51"/>
      <c r="Q84" s="39"/>
    </row>
    <row r="85" spans="2:17" ht="14.25">
      <c r="B85" s="259"/>
      <c r="C85" s="3"/>
      <c r="D85" s="265">
        <v>2</v>
      </c>
      <c r="E85" s="262" t="s">
        <v>187</v>
      </c>
      <c r="F85" s="288"/>
      <c r="G85" s="714"/>
      <c r="H85" s="1020"/>
      <c r="I85" s="1021"/>
      <c r="J85" s="1021"/>
      <c r="K85" s="1021"/>
      <c r="L85" s="1022"/>
      <c r="M85" s="100"/>
      <c r="N85" s="74"/>
      <c r="O85" s="110"/>
      <c r="P85" s="51"/>
      <c r="Q85" s="39"/>
    </row>
    <row r="86" spans="2:17" ht="14.25">
      <c r="B86" s="259"/>
      <c r="C86" s="3"/>
      <c r="D86" s="265">
        <v>3</v>
      </c>
      <c r="E86" s="262" t="s">
        <v>188</v>
      </c>
      <c r="F86" s="288"/>
      <c r="G86" s="714"/>
      <c r="H86" s="1020"/>
      <c r="I86" s="1021"/>
      <c r="J86" s="1021"/>
      <c r="K86" s="1021"/>
      <c r="L86" s="1022"/>
      <c r="M86" s="100"/>
      <c r="N86" s="74"/>
      <c r="O86" s="110"/>
      <c r="P86" s="51"/>
      <c r="Q86" s="39"/>
    </row>
    <row r="87" spans="2:17" ht="14.25">
      <c r="B87" s="259"/>
      <c r="C87" s="3"/>
      <c r="D87" s="265">
        <v>4</v>
      </c>
      <c r="E87" s="286" t="s">
        <v>189</v>
      </c>
      <c r="F87" s="288"/>
      <c r="G87" s="714"/>
      <c r="H87" s="1020"/>
      <c r="I87" s="1021"/>
      <c r="J87" s="1021"/>
      <c r="K87" s="1021"/>
      <c r="L87" s="1022"/>
      <c r="M87" s="100"/>
      <c r="N87" s="74"/>
      <c r="O87" s="110"/>
      <c r="P87" s="51"/>
      <c r="Q87" s="39"/>
    </row>
    <row r="88" spans="2:17" ht="15" thickBot="1">
      <c r="B88" s="330"/>
      <c r="C88" s="6"/>
      <c r="D88" s="265">
        <v>5</v>
      </c>
      <c r="E88" s="286" t="s">
        <v>190</v>
      </c>
      <c r="F88" s="288"/>
      <c r="G88" s="715"/>
      <c r="H88" s="1034"/>
      <c r="I88" s="1035"/>
      <c r="J88" s="1035"/>
      <c r="K88" s="1035"/>
      <c r="L88" s="1036"/>
      <c r="M88" s="99"/>
      <c r="N88" s="75"/>
      <c r="O88" s="111"/>
      <c r="P88" s="71"/>
      <c r="Q88" s="42"/>
    </row>
    <row r="89" spans="2:17" ht="14.25">
      <c r="B89" s="259"/>
      <c r="C89" s="8"/>
      <c r="D89" s="331"/>
      <c r="E89" s="332"/>
      <c r="F89" s="333"/>
      <c r="G89" s="714"/>
      <c r="H89" s="821"/>
      <c r="I89" s="822"/>
      <c r="J89" s="822"/>
      <c r="K89" s="822"/>
      <c r="L89" s="823"/>
      <c r="M89" s="112"/>
      <c r="N89" s="50"/>
      <c r="O89" s="110"/>
      <c r="P89" s="51"/>
      <c r="Q89" s="39"/>
    </row>
    <row r="90" spans="2:17" ht="15">
      <c r="B90" s="324">
        <v>3</v>
      </c>
      <c r="C90" s="335" t="s">
        <v>175</v>
      </c>
      <c r="D90" s="335"/>
      <c r="E90" s="335"/>
      <c r="F90" s="282"/>
      <c r="G90" s="720"/>
      <c r="H90" s="827"/>
      <c r="I90" s="828"/>
      <c r="J90" s="828"/>
      <c r="K90" s="828"/>
      <c r="L90" s="829"/>
      <c r="M90" s="24"/>
      <c r="N90" s="55"/>
      <c r="O90" s="24"/>
      <c r="P90" s="56"/>
      <c r="Q90" s="40"/>
    </row>
    <row r="91" spans="2:17" ht="15.75" thickBot="1">
      <c r="B91" s="298"/>
      <c r="C91" s="260">
        <v>3.1</v>
      </c>
      <c r="D91" s="281" t="s">
        <v>176</v>
      </c>
      <c r="E91" s="261"/>
      <c r="F91" s="282"/>
      <c r="G91" s="714">
        <v>5</v>
      </c>
      <c r="H91" s="821"/>
      <c r="I91" s="822"/>
      <c r="J91" s="822"/>
      <c r="K91" s="822"/>
      <c r="L91" s="823"/>
      <c r="M91" s="23"/>
      <c r="N91" s="50"/>
      <c r="O91" s="62"/>
      <c r="P91" s="51"/>
      <c r="Q91" s="39"/>
    </row>
    <row r="92" spans="2:17" ht="14.25">
      <c r="B92" s="298"/>
      <c r="C92" s="3"/>
      <c r="D92" s="265">
        <v>1</v>
      </c>
      <c r="E92" s="286" t="s">
        <v>177</v>
      </c>
      <c r="F92" s="288"/>
      <c r="G92" s="714"/>
      <c r="H92" s="1020"/>
      <c r="I92" s="1021"/>
      <c r="J92" s="1021"/>
      <c r="K92" s="1021"/>
      <c r="L92" s="1022"/>
      <c r="M92" s="98"/>
      <c r="N92" s="54"/>
      <c r="O92" s="98"/>
      <c r="P92" s="54"/>
      <c r="Q92" s="39"/>
    </row>
    <row r="93" spans="2:17" ht="14.25">
      <c r="B93" s="298"/>
      <c r="C93" s="3"/>
      <c r="D93" s="336">
        <v>2</v>
      </c>
      <c r="E93" s="337" t="s">
        <v>178</v>
      </c>
      <c r="F93" s="282"/>
      <c r="G93" s="714"/>
      <c r="H93" s="1020"/>
      <c r="I93" s="1021"/>
      <c r="J93" s="1021"/>
      <c r="K93" s="1021"/>
      <c r="L93" s="1022"/>
      <c r="M93" s="100"/>
      <c r="N93" s="54"/>
      <c r="O93" s="100"/>
      <c r="P93" s="54"/>
      <c r="Q93" s="39"/>
    </row>
    <row r="94" spans="2:17" ht="15.75" thickBot="1">
      <c r="B94" s="298"/>
      <c r="C94" s="278">
        <v>3.2</v>
      </c>
      <c r="D94" s="338" t="s">
        <v>179</v>
      </c>
      <c r="E94" s="262"/>
      <c r="F94" s="288"/>
      <c r="G94" s="714">
        <v>5</v>
      </c>
      <c r="H94" s="1020"/>
      <c r="I94" s="1021"/>
      <c r="J94" s="1021"/>
      <c r="K94" s="1021"/>
      <c r="L94" s="1022"/>
      <c r="M94" s="101"/>
      <c r="N94" s="54"/>
      <c r="O94" s="101"/>
      <c r="P94" s="54"/>
      <c r="Q94" s="39"/>
    </row>
    <row r="95" spans="2:17" ht="15.75" thickBot="1">
      <c r="B95" s="298"/>
      <c r="C95" s="273">
        <v>3.3</v>
      </c>
      <c r="D95" s="281" t="s">
        <v>180</v>
      </c>
      <c r="E95" s="261"/>
      <c r="F95" s="282"/>
      <c r="G95" s="714">
        <v>5</v>
      </c>
      <c r="H95" s="821"/>
      <c r="I95" s="822"/>
      <c r="J95" s="822"/>
      <c r="K95" s="822"/>
      <c r="L95" s="823"/>
      <c r="M95" s="23"/>
      <c r="N95" s="50"/>
      <c r="O95" s="62"/>
      <c r="P95" s="51"/>
      <c r="Q95" s="39"/>
    </row>
    <row r="96" spans="2:17" ht="14.25">
      <c r="B96" s="298"/>
      <c r="C96" s="3"/>
      <c r="D96" s="265">
        <v>1</v>
      </c>
      <c r="E96" s="1004" t="s">
        <v>181</v>
      </c>
      <c r="F96" s="999"/>
      <c r="G96" s="714"/>
      <c r="H96" s="1020"/>
      <c r="I96" s="1021"/>
      <c r="J96" s="1021"/>
      <c r="K96" s="1021"/>
      <c r="L96" s="1022"/>
      <c r="M96" s="98"/>
      <c r="N96" s="74"/>
      <c r="O96" s="110"/>
      <c r="P96" s="51"/>
      <c r="Q96" s="39"/>
    </row>
    <row r="97" spans="2:17" ht="14.25">
      <c r="B97" s="298"/>
      <c r="C97" s="3"/>
      <c r="D97" s="336">
        <v>2</v>
      </c>
      <c r="E97" s="1004" t="s">
        <v>182</v>
      </c>
      <c r="F97" s="999"/>
      <c r="G97" s="714"/>
      <c r="H97" s="1020"/>
      <c r="I97" s="1021"/>
      <c r="J97" s="1021"/>
      <c r="K97" s="1021"/>
      <c r="L97" s="1022"/>
      <c r="M97" s="100"/>
      <c r="N97" s="74"/>
      <c r="O97" s="110"/>
      <c r="P97" s="51"/>
      <c r="Q97" s="39"/>
    </row>
    <row r="98" spans="2:17" ht="14.25">
      <c r="B98" s="298"/>
      <c r="C98" s="3"/>
      <c r="D98" s="265">
        <v>3</v>
      </c>
      <c r="E98" s="998" t="s">
        <v>183</v>
      </c>
      <c r="F98" s="999"/>
      <c r="G98" s="714"/>
      <c r="H98" s="1020"/>
      <c r="I98" s="1021"/>
      <c r="J98" s="1021"/>
      <c r="K98" s="1021"/>
      <c r="L98" s="1022"/>
      <c r="M98" s="100"/>
      <c r="N98" s="74"/>
      <c r="O98" s="110"/>
      <c r="P98" s="51"/>
      <c r="Q98" s="39"/>
    </row>
    <row r="99" spans="2:17" ht="14.25">
      <c r="B99" s="298"/>
      <c r="C99" s="3"/>
      <c r="D99" s="336">
        <v>4</v>
      </c>
      <c r="E99" s="325" t="s">
        <v>184</v>
      </c>
      <c r="F99" s="282"/>
      <c r="G99" s="714"/>
      <c r="H99" s="1020"/>
      <c r="I99" s="1021"/>
      <c r="J99" s="1021"/>
      <c r="K99" s="1021"/>
      <c r="L99" s="1022"/>
      <c r="M99" s="100"/>
      <c r="N99" s="74"/>
      <c r="O99" s="110"/>
      <c r="P99" s="51"/>
      <c r="Q99" s="39"/>
    </row>
    <row r="100" spans="2:17" ht="14.25">
      <c r="B100" s="298"/>
      <c r="C100" s="3"/>
      <c r="D100" s="265">
        <v>5</v>
      </c>
      <c r="E100" s="320" t="s">
        <v>185</v>
      </c>
      <c r="F100" s="288"/>
      <c r="G100" s="714"/>
      <c r="H100" s="1020"/>
      <c r="I100" s="1021"/>
      <c r="J100" s="1021"/>
      <c r="K100" s="1021"/>
      <c r="L100" s="1022"/>
      <c r="M100" s="100"/>
      <c r="N100" s="74"/>
      <c r="O100" s="110"/>
      <c r="P100" s="51"/>
      <c r="Q100" s="39"/>
    </row>
    <row r="101" spans="2:17" ht="15" thickBot="1">
      <c r="B101" s="308"/>
      <c r="C101" s="9"/>
      <c r="D101" s="309">
        <v>6</v>
      </c>
      <c r="E101" s="987" t="s">
        <v>216</v>
      </c>
      <c r="F101" s="982"/>
      <c r="G101" s="714"/>
      <c r="H101" s="1020"/>
      <c r="I101" s="1021"/>
      <c r="J101" s="1021"/>
      <c r="K101" s="1021"/>
      <c r="L101" s="1022"/>
      <c r="M101" s="99"/>
      <c r="N101" s="77"/>
      <c r="O101" s="113"/>
      <c r="P101" s="79"/>
      <c r="Q101" s="66"/>
    </row>
    <row r="102" spans="1:17" ht="15.75" thickBot="1">
      <c r="A102" s="721"/>
      <c r="B102" s="313" t="s">
        <v>88</v>
      </c>
      <c r="C102" s="341" t="s">
        <v>65</v>
      </c>
      <c r="D102" s="341"/>
      <c r="E102" s="341"/>
      <c r="F102" s="342"/>
      <c r="G102" s="343"/>
      <c r="H102" s="830"/>
      <c r="I102" s="831"/>
      <c r="J102" s="831"/>
      <c r="K102" s="831"/>
      <c r="L102" s="832"/>
      <c r="M102" s="852"/>
      <c r="N102" s="67"/>
      <c r="O102" s="68"/>
      <c r="P102" s="69"/>
      <c r="Q102" s="41"/>
    </row>
    <row r="103" spans="1:17" ht="33.75" customHeight="1">
      <c r="A103" s="721"/>
      <c r="B103" s="253">
        <v>1</v>
      </c>
      <c r="C103" s="980" t="s">
        <v>214</v>
      </c>
      <c r="D103" s="981"/>
      <c r="E103" s="981"/>
      <c r="F103" s="981"/>
      <c r="G103" s="714">
        <v>5</v>
      </c>
      <c r="H103" s="1037"/>
      <c r="I103" s="1038"/>
      <c r="J103" s="1038"/>
      <c r="K103" s="1038"/>
      <c r="L103" s="1039"/>
      <c r="M103" s="114"/>
      <c r="N103" s="74"/>
      <c r="O103" s="109"/>
      <c r="P103" s="51"/>
      <c r="Q103" s="39"/>
    </row>
    <row r="104" spans="1:17" ht="15.75" thickBot="1">
      <c r="A104" s="721"/>
      <c r="B104" s="345">
        <v>2</v>
      </c>
      <c r="C104" s="346" t="s">
        <v>117</v>
      </c>
      <c r="D104" s="262"/>
      <c r="E104" s="262"/>
      <c r="F104" s="288"/>
      <c r="G104" s="714">
        <v>5</v>
      </c>
      <c r="H104" s="1020"/>
      <c r="I104" s="1021"/>
      <c r="J104" s="1021"/>
      <c r="K104" s="1021"/>
      <c r="L104" s="1022"/>
      <c r="M104" s="115"/>
      <c r="N104" s="80"/>
      <c r="O104" s="116"/>
      <c r="P104" s="56"/>
      <c r="Q104" s="40"/>
    </row>
    <row r="105" spans="1:17" ht="15.75" thickBot="1">
      <c r="A105" s="721"/>
      <c r="B105" s="324">
        <v>3</v>
      </c>
      <c r="C105" s="347" t="s">
        <v>118</v>
      </c>
      <c r="D105" s="266"/>
      <c r="E105" s="266"/>
      <c r="F105" s="348"/>
      <c r="G105" s="715">
        <v>5</v>
      </c>
      <c r="H105" s="827"/>
      <c r="I105" s="828"/>
      <c r="J105" s="828"/>
      <c r="K105" s="828"/>
      <c r="L105" s="829"/>
      <c r="M105" s="23"/>
      <c r="N105" s="80"/>
      <c r="O105" s="20"/>
      <c r="P105" s="56"/>
      <c r="Q105" s="40"/>
    </row>
    <row r="106" spans="1:17" ht="22.5" customHeight="1">
      <c r="A106" s="721"/>
      <c r="B106" s="253"/>
      <c r="C106" s="349">
        <v>3.1</v>
      </c>
      <c r="D106" s="983" t="s">
        <v>215</v>
      </c>
      <c r="E106" s="979"/>
      <c r="F106" s="979"/>
      <c r="G106" s="714"/>
      <c r="H106" s="1020"/>
      <c r="I106" s="1021"/>
      <c r="J106" s="1021"/>
      <c r="K106" s="1021"/>
      <c r="L106" s="1022"/>
      <c r="M106" s="114"/>
      <c r="N106" s="74"/>
      <c r="O106" s="109"/>
      <c r="P106" s="51"/>
      <c r="Q106" s="39"/>
    </row>
    <row r="107" spans="1:17" ht="15.75" thickBot="1">
      <c r="A107" s="721"/>
      <c r="B107" s="253"/>
      <c r="C107" s="351">
        <v>3.2</v>
      </c>
      <c r="D107" s="352" t="s">
        <v>119</v>
      </c>
      <c r="E107" s="353"/>
      <c r="F107" s="288"/>
      <c r="G107" s="714"/>
      <c r="H107" s="1020"/>
      <c r="I107" s="1021"/>
      <c r="J107" s="1021"/>
      <c r="K107" s="1021"/>
      <c r="L107" s="1022"/>
      <c r="M107" s="101"/>
      <c r="N107" s="74"/>
      <c r="O107" s="109"/>
      <c r="P107" s="82"/>
      <c r="Q107" s="39"/>
    </row>
    <row r="108" spans="1:17" ht="15" thickBot="1">
      <c r="A108" s="721"/>
      <c r="B108" s="722"/>
      <c r="C108" s="355"/>
      <c r="D108" s="356"/>
      <c r="E108" s="357"/>
      <c r="F108" s="358"/>
      <c r="G108" s="723"/>
      <c r="H108" s="853"/>
      <c r="I108" s="854"/>
      <c r="J108" s="854"/>
      <c r="K108" s="854"/>
      <c r="L108" s="855"/>
      <c r="M108" s="112"/>
      <c r="N108" s="83"/>
      <c r="O108" s="110"/>
      <c r="P108" s="84"/>
      <c r="Q108" s="39"/>
    </row>
    <row r="109" spans="1:17" ht="16.5" thickBot="1">
      <c r="A109" s="721"/>
      <c r="B109" s="1054" t="s">
        <v>69</v>
      </c>
      <c r="C109" s="1055"/>
      <c r="D109" s="1055"/>
      <c r="E109" s="1055"/>
      <c r="F109" s="1055"/>
      <c r="G109" s="361"/>
      <c r="H109" s="840"/>
      <c r="I109" s="841"/>
      <c r="J109" s="841"/>
      <c r="K109" s="841"/>
      <c r="L109" s="842"/>
      <c r="M109" s="856"/>
      <c r="N109" s="85"/>
      <c r="O109" s="86"/>
      <c r="P109" s="87"/>
      <c r="Q109" s="117"/>
    </row>
    <row r="110" spans="1:17" ht="15.75" thickBot="1">
      <c r="A110" s="721"/>
      <c r="B110" s="362" t="s">
        <v>89</v>
      </c>
      <c r="C110" s="250" t="s">
        <v>133</v>
      </c>
      <c r="D110" s="250"/>
      <c r="E110" s="250"/>
      <c r="F110" s="363"/>
      <c r="G110" s="252"/>
      <c r="H110" s="818"/>
      <c r="I110" s="819"/>
      <c r="J110" s="819"/>
      <c r="K110" s="819"/>
      <c r="L110" s="820"/>
      <c r="M110" s="857"/>
      <c r="N110" s="47"/>
      <c r="O110" s="48"/>
      <c r="P110" s="49"/>
      <c r="Q110" s="38"/>
    </row>
    <row r="111" spans="1:17" ht="15.75" thickBot="1">
      <c r="A111" s="721"/>
      <c r="B111" s="253">
        <v>1</v>
      </c>
      <c r="C111" s="255" t="s">
        <v>120</v>
      </c>
      <c r="D111" s="255"/>
      <c r="E111" s="255"/>
      <c r="F111" s="364"/>
      <c r="G111" s="713"/>
      <c r="H111" s="1020"/>
      <c r="I111" s="1040"/>
      <c r="J111" s="1040"/>
      <c r="K111" s="1040"/>
      <c r="L111" s="1022"/>
      <c r="M111" s="118"/>
      <c r="N111" s="74"/>
      <c r="O111" s="109"/>
      <c r="P111" s="51"/>
      <c r="Q111" s="39"/>
    </row>
    <row r="112" spans="1:17" ht="15.75" thickBot="1">
      <c r="A112" s="721"/>
      <c r="B112" s="366">
        <v>2</v>
      </c>
      <c r="C112" s="279" t="s">
        <v>121</v>
      </c>
      <c r="D112" s="279"/>
      <c r="E112" s="279"/>
      <c r="F112" s="367"/>
      <c r="G112" s="714"/>
      <c r="H112" s="803"/>
      <c r="I112" s="368"/>
      <c r="J112" s="368"/>
      <c r="K112" s="368"/>
      <c r="L112" s="368"/>
      <c r="M112" s="23"/>
      <c r="N112" s="55"/>
      <c r="O112" s="24"/>
      <c r="P112" s="56"/>
      <c r="Q112" s="40"/>
    </row>
    <row r="113" spans="1:17" ht="15.75" thickBot="1">
      <c r="A113" s="721"/>
      <c r="B113" s="369"/>
      <c r="C113" s="370" t="s">
        <v>122</v>
      </c>
      <c r="D113" s="371" t="s">
        <v>200</v>
      </c>
      <c r="E113" s="279"/>
      <c r="F113" s="367"/>
      <c r="G113" s="714"/>
      <c r="H113" s="802"/>
      <c r="I113" s="365"/>
      <c r="J113" s="365"/>
      <c r="K113" s="365"/>
      <c r="L113" s="269"/>
      <c r="M113" s="119"/>
      <c r="N113" s="88"/>
      <c r="O113" s="110"/>
      <c r="P113" s="51"/>
      <c r="Q113" s="53"/>
    </row>
    <row r="114" spans="1:17" ht="15.75" thickBot="1">
      <c r="A114" s="721"/>
      <c r="B114" s="369"/>
      <c r="C114" s="370" t="s">
        <v>123</v>
      </c>
      <c r="D114" s="371" t="s">
        <v>201</v>
      </c>
      <c r="E114" s="279"/>
      <c r="F114" s="367"/>
      <c r="G114" s="714"/>
      <c r="H114" s="802"/>
      <c r="I114" s="365"/>
      <c r="J114" s="365"/>
      <c r="K114" s="365"/>
      <c r="L114" s="365"/>
      <c r="M114" s="23"/>
      <c r="N114" s="55"/>
      <c r="O114" s="24"/>
      <c r="P114" s="56"/>
      <c r="Q114" s="39"/>
    </row>
    <row r="115" spans="1:17" ht="15">
      <c r="A115" s="721"/>
      <c r="B115" s="369" t="s">
        <v>94</v>
      </c>
      <c r="C115" s="372">
        <v>2.1</v>
      </c>
      <c r="D115" s="338" t="s">
        <v>124</v>
      </c>
      <c r="E115" s="279"/>
      <c r="F115" s="367"/>
      <c r="G115" s="714"/>
      <c r="H115" s="1020"/>
      <c r="I115" s="1021"/>
      <c r="J115" s="1021"/>
      <c r="K115" s="1021"/>
      <c r="L115" s="1022"/>
      <c r="M115" s="114"/>
      <c r="N115" s="89"/>
      <c r="O115" s="110"/>
      <c r="P115" s="51"/>
      <c r="Q115" s="39"/>
    </row>
    <row r="116" spans="1:17" ht="15.75" thickBot="1">
      <c r="A116" s="721"/>
      <c r="B116" s="373"/>
      <c r="C116" s="372">
        <v>2.2</v>
      </c>
      <c r="D116" s="338" t="s">
        <v>125</v>
      </c>
      <c r="E116" s="279"/>
      <c r="F116" s="367"/>
      <c r="G116" s="714"/>
      <c r="H116" s="1020"/>
      <c r="I116" s="1021"/>
      <c r="J116" s="1021"/>
      <c r="K116" s="1021"/>
      <c r="L116" s="1022"/>
      <c r="M116" s="101"/>
      <c r="N116" s="74"/>
      <c r="O116" s="110"/>
      <c r="P116" s="51"/>
      <c r="Q116" s="42"/>
    </row>
    <row r="117" spans="1:17" ht="15.75" thickBot="1">
      <c r="A117" s="721"/>
      <c r="B117" s="369">
        <v>3</v>
      </c>
      <c r="C117" s="279" t="s">
        <v>126</v>
      </c>
      <c r="D117" s="279"/>
      <c r="E117" s="279"/>
      <c r="F117" s="367"/>
      <c r="G117" s="714"/>
      <c r="H117" s="1041"/>
      <c r="I117" s="1069"/>
      <c r="J117" s="1069"/>
      <c r="K117" s="1069"/>
      <c r="L117" s="1070"/>
      <c r="M117" s="118"/>
      <c r="N117" s="80"/>
      <c r="O117" s="24"/>
      <c r="P117" s="90"/>
      <c r="Q117" s="40"/>
    </row>
    <row r="118" spans="1:17" ht="15">
      <c r="A118" s="721"/>
      <c r="B118" s="369"/>
      <c r="C118" s="370" t="s">
        <v>127</v>
      </c>
      <c r="D118" s="375" t="s">
        <v>202</v>
      </c>
      <c r="E118" s="279"/>
      <c r="F118" s="367"/>
      <c r="G118" s="714"/>
      <c r="H118" s="821"/>
      <c r="I118" s="822"/>
      <c r="J118" s="822"/>
      <c r="K118" s="822"/>
      <c r="L118" s="823"/>
      <c r="M118" s="120"/>
      <c r="N118" s="54"/>
      <c r="O118" s="121"/>
      <c r="P118" s="74"/>
      <c r="Q118" s="39"/>
    </row>
    <row r="119" spans="1:17" ht="15">
      <c r="A119" s="721"/>
      <c r="B119" s="369"/>
      <c r="C119" s="370" t="s">
        <v>128</v>
      </c>
      <c r="D119" s="375" t="s">
        <v>203</v>
      </c>
      <c r="E119" s="279"/>
      <c r="F119" s="367"/>
      <c r="G119" s="714"/>
      <c r="H119" s="821"/>
      <c r="I119" s="822"/>
      <c r="J119" s="822"/>
      <c r="K119" s="822"/>
      <c r="L119" s="823"/>
      <c r="M119" s="23"/>
      <c r="N119" s="54"/>
      <c r="O119" s="23"/>
      <c r="P119" s="74"/>
      <c r="Q119" s="39"/>
    </row>
    <row r="120" spans="1:17" ht="15">
      <c r="A120" s="721"/>
      <c r="B120" s="376"/>
      <c r="C120" s="377">
        <v>3.1</v>
      </c>
      <c r="D120" s="375" t="s">
        <v>204</v>
      </c>
      <c r="E120" s="262"/>
      <c r="F120" s="288"/>
      <c r="G120" s="714"/>
      <c r="H120" s="1020"/>
      <c r="I120" s="1023"/>
      <c r="J120" s="1023"/>
      <c r="K120" s="1023"/>
      <c r="L120" s="1043"/>
      <c r="M120" s="121"/>
      <c r="N120" s="54"/>
      <c r="O120" s="112"/>
      <c r="P120" s="51"/>
      <c r="Q120" s="39"/>
    </row>
    <row r="121" spans="1:17" ht="15">
      <c r="A121" s="721"/>
      <c r="B121" s="376"/>
      <c r="C121" s="377">
        <v>3.2</v>
      </c>
      <c r="D121" s="375" t="s">
        <v>205</v>
      </c>
      <c r="E121" s="262"/>
      <c r="F121" s="288"/>
      <c r="G121" s="714"/>
      <c r="H121" s="1020"/>
      <c r="I121" s="1023"/>
      <c r="J121" s="1023"/>
      <c r="K121" s="1023"/>
      <c r="L121" s="1043"/>
      <c r="M121" s="121"/>
      <c r="N121" s="54"/>
      <c r="O121" s="112"/>
      <c r="P121" s="51"/>
      <c r="Q121" s="39"/>
    </row>
    <row r="122" spans="1:17" ht="15">
      <c r="A122" s="721"/>
      <c r="B122" s="376"/>
      <c r="C122" s="377">
        <v>3.3</v>
      </c>
      <c r="D122" s="375" t="s">
        <v>206</v>
      </c>
      <c r="E122" s="262"/>
      <c r="F122" s="288"/>
      <c r="G122" s="714"/>
      <c r="H122" s="1020"/>
      <c r="I122" s="1023"/>
      <c r="J122" s="1023"/>
      <c r="K122" s="1023"/>
      <c r="L122" s="1043"/>
      <c r="M122" s="121"/>
      <c r="N122" s="54"/>
      <c r="O122" s="112"/>
      <c r="P122" s="51"/>
      <c r="Q122" s="39"/>
    </row>
    <row r="123" spans="1:17" ht="15">
      <c r="A123" s="721"/>
      <c r="B123" s="376"/>
      <c r="C123" s="377">
        <v>3.4</v>
      </c>
      <c r="D123" s="375" t="s">
        <v>207</v>
      </c>
      <c r="E123" s="262"/>
      <c r="F123" s="288"/>
      <c r="G123" s="714"/>
      <c r="H123" s="1020"/>
      <c r="I123" s="1023"/>
      <c r="J123" s="1023"/>
      <c r="K123" s="1023"/>
      <c r="L123" s="1043"/>
      <c r="M123" s="122"/>
      <c r="N123" s="54"/>
      <c r="O123" s="112"/>
      <c r="P123" s="51"/>
      <c r="Q123" s="39"/>
    </row>
    <row r="124" spans="1:17" ht="15">
      <c r="A124" s="721"/>
      <c r="B124" s="376"/>
      <c r="C124" s="377">
        <v>3.5</v>
      </c>
      <c r="D124" s="375" t="s">
        <v>208</v>
      </c>
      <c r="E124" s="262"/>
      <c r="F124" s="288"/>
      <c r="G124" s="714"/>
      <c r="H124" s="1020"/>
      <c r="I124" s="1023"/>
      <c r="J124" s="1023"/>
      <c r="K124" s="1023"/>
      <c r="L124" s="1043"/>
      <c r="M124" s="121"/>
      <c r="N124" s="74"/>
      <c r="O124" s="112"/>
      <c r="P124" s="51"/>
      <c r="Q124" s="39"/>
    </row>
    <row r="125" spans="1:17" ht="15">
      <c r="A125" s="721"/>
      <c r="B125" s="378"/>
      <c r="C125" s="377">
        <v>3.6</v>
      </c>
      <c r="D125" s="1065" t="s">
        <v>209</v>
      </c>
      <c r="E125" s="999"/>
      <c r="F125" s="999"/>
      <c r="G125" s="714"/>
      <c r="H125" s="1020"/>
      <c r="I125" s="1023"/>
      <c r="J125" s="1023"/>
      <c r="K125" s="1023"/>
      <c r="L125" s="1043"/>
      <c r="M125" s="123"/>
      <c r="N125" s="50"/>
      <c r="O125" s="109"/>
      <c r="P125" s="51"/>
      <c r="Q125" s="39"/>
    </row>
    <row r="126" spans="1:17" ht="15.75" thickBot="1">
      <c r="A126" s="721"/>
      <c r="B126" s="366">
        <v>4</v>
      </c>
      <c r="C126" s="255" t="s">
        <v>129</v>
      </c>
      <c r="D126" s="255"/>
      <c r="E126" s="255"/>
      <c r="F126" s="280"/>
      <c r="G126" s="714"/>
      <c r="H126" s="827"/>
      <c r="I126" s="828"/>
      <c r="J126" s="828"/>
      <c r="K126" s="828"/>
      <c r="L126" s="829"/>
      <c r="M126" s="28"/>
      <c r="N126" s="55"/>
      <c r="O126" s="24"/>
      <c r="P126" s="56"/>
      <c r="Q126" s="40"/>
    </row>
    <row r="127" spans="1:17" ht="15">
      <c r="A127" s="721"/>
      <c r="B127" s="379"/>
      <c r="C127" s="278">
        <v>4.1</v>
      </c>
      <c r="D127" s="338" t="s">
        <v>130</v>
      </c>
      <c r="E127" s="262"/>
      <c r="F127" s="288"/>
      <c r="G127" s="714">
        <v>5</v>
      </c>
      <c r="H127" s="1020"/>
      <c r="I127" s="1021"/>
      <c r="J127" s="1021"/>
      <c r="K127" s="1021"/>
      <c r="L127" s="1022"/>
      <c r="M127" s="114"/>
      <c r="N127" s="74"/>
      <c r="O127" s="109"/>
      <c r="P127" s="51"/>
      <c r="Q127" s="39"/>
    </row>
    <row r="128" spans="1:17" ht="15.75" thickBot="1">
      <c r="A128" s="721"/>
      <c r="B128" s="380"/>
      <c r="C128" s="381">
        <v>4.2</v>
      </c>
      <c r="D128" s="1060" t="s">
        <v>131</v>
      </c>
      <c r="E128" s="982"/>
      <c r="F128" s="982"/>
      <c r="G128" s="719">
        <v>5</v>
      </c>
      <c r="H128" s="1020"/>
      <c r="I128" s="1021"/>
      <c r="J128" s="1021"/>
      <c r="K128" s="1021"/>
      <c r="L128" s="1022"/>
      <c r="M128" s="101"/>
      <c r="N128" s="77"/>
      <c r="O128" s="124"/>
      <c r="P128" s="79"/>
      <c r="Q128" s="66"/>
    </row>
    <row r="129" spans="1:17" ht="15.75" thickBot="1">
      <c r="A129" s="721"/>
      <c r="B129" s="313" t="s">
        <v>90</v>
      </c>
      <c r="C129" s="341" t="s">
        <v>135</v>
      </c>
      <c r="D129" s="341"/>
      <c r="E129" s="341"/>
      <c r="F129" s="342"/>
      <c r="G129" s="343"/>
      <c r="H129" s="830"/>
      <c r="I129" s="831"/>
      <c r="J129" s="831"/>
      <c r="K129" s="831"/>
      <c r="L129" s="832"/>
      <c r="M129" s="851"/>
      <c r="N129" s="67"/>
      <c r="O129" s="68"/>
      <c r="P129" s="69"/>
      <c r="Q129" s="41"/>
    </row>
    <row r="130" spans="1:17" ht="15.75" thickBot="1">
      <c r="A130" s="721"/>
      <c r="B130" s="383">
        <v>1</v>
      </c>
      <c r="C130" s="255" t="s">
        <v>136</v>
      </c>
      <c r="D130" s="255"/>
      <c r="E130" s="255"/>
      <c r="F130" s="280"/>
      <c r="G130" s="713"/>
      <c r="H130" s="843"/>
      <c r="I130" s="844"/>
      <c r="J130" s="844"/>
      <c r="K130" s="844"/>
      <c r="L130" s="845"/>
      <c r="M130" s="23"/>
      <c r="N130" s="50"/>
      <c r="O130" s="109"/>
      <c r="P130" s="51"/>
      <c r="Q130" s="39"/>
    </row>
    <row r="131" spans="1:17" ht="15.75" thickBot="1">
      <c r="A131" s="721"/>
      <c r="B131" s="298"/>
      <c r="C131" s="278">
        <v>1.1</v>
      </c>
      <c r="D131" s="262" t="s">
        <v>137</v>
      </c>
      <c r="E131" s="262"/>
      <c r="F131" s="288"/>
      <c r="G131" s="714">
        <v>5</v>
      </c>
      <c r="H131" s="1020"/>
      <c r="I131" s="1040"/>
      <c r="J131" s="1040"/>
      <c r="K131" s="1040"/>
      <c r="L131" s="1022"/>
      <c r="M131" s="118"/>
      <c r="N131" s="88"/>
      <c r="O131" s="125"/>
      <c r="P131" s="59"/>
      <c r="Q131" s="53"/>
    </row>
    <row r="132" spans="1:17" ht="15.75" thickBot="1">
      <c r="A132" s="721"/>
      <c r="B132" s="298"/>
      <c r="C132" s="384">
        <v>1.2</v>
      </c>
      <c r="D132" s="281" t="s">
        <v>138</v>
      </c>
      <c r="E132" s="261"/>
      <c r="F132" s="282"/>
      <c r="G132" s="714">
        <v>5</v>
      </c>
      <c r="H132" s="821"/>
      <c r="I132" s="822"/>
      <c r="J132" s="822"/>
      <c r="K132" s="822"/>
      <c r="L132" s="823"/>
      <c r="M132" s="23"/>
      <c r="N132" s="50"/>
      <c r="O132" s="109"/>
      <c r="P132" s="51"/>
      <c r="Q132" s="39"/>
    </row>
    <row r="133" spans="1:17" ht="14.25">
      <c r="A133" s="721"/>
      <c r="B133" s="298"/>
      <c r="C133" s="10"/>
      <c r="D133" s="265">
        <v>1</v>
      </c>
      <c r="E133" s="998" t="s">
        <v>139</v>
      </c>
      <c r="F133" s="986"/>
      <c r="G133" s="714"/>
      <c r="H133" s="1020"/>
      <c r="I133" s="1021"/>
      <c r="J133" s="1021"/>
      <c r="K133" s="1021"/>
      <c r="L133" s="1022"/>
      <c r="M133" s="98"/>
      <c r="N133" s="74"/>
      <c r="O133" s="110"/>
      <c r="P133" s="51"/>
      <c r="Q133" s="39"/>
    </row>
    <row r="134" spans="1:17" ht="15" thickBot="1">
      <c r="A134" s="721"/>
      <c r="B134" s="321"/>
      <c r="C134" s="11"/>
      <c r="D134" s="265">
        <v>2</v>
      </c>
      <c r="E134" s="998" t="s">
        <v>140</v>
      </c>
      <c r="F134" s="986"/>
      <c r="G134" s="714"/>
      <c r="H134" s="1020"/>
      <c r="I134" s="1021"/>
      <c r="J134" s="1021"/>
      <c r="K134" s="1021"/>
      <c r="L134" s="1022"/>
      <c r="M134" s="99"/>
      <c r="N134" s="74"/>
      <c r="O134" s="110"/>
      <c r="P134" s="51"/>
      <c r="Q134" s="39"/>
    </row>
    <row r="135" spans="1:17" ht="15">
      <c r="A135" s="721"/>
      <c r="B135" s="369">
        <v>2</v>
      </c>
      <c r="C135" s="319" t="s">
        <v>79</v>
      </c>
      <c r="D135" s="319"/>
      <c r="E135" s="319"/>
      <c r="F135" s="257"/>
      <c r="G135" s="714"/>
      <c r="H135" s="827"/>
      <c r="I135" s="828"/>
      <c r="J135" s="828"/>
      <c r="K135" s="828"/>
      <c r="L135" s="829"/>
      <c r="M135" s="20"/>
      <c r="N135" s="55"/>
      <c r="O135" s="116"/>
      <c r="P135" s="56"/>
      <c r="Q135" s="40"/>
    </row>
    <row r="136" spans="1:17" ht="15.75" thickBot="1">
      <c r="A136" s="721"/>
      <c r="B136" s="298"/>
      <c r="C136" s="260">
        <v>2.1</v>
      </c>
      <c r="D136" s="281" t="s">
        <v>78</v>
      </c>
      <c r="E136" s="262"/>
      <c r="F136" s="285"/>
      <c r="G136" s="714">
        <v>5</v>
      </c>
      <c r="H136" s="821"/>
      <c r="I136" s="822"/>
      <c r="J136" s="822"/>
      <c r="K136" s="822"/>
      <c r="L136" s="823"/>
      <c r="M136" s="23"/>
      <c r="N136" s="50"/>
      <c r="O136" s="109"/>
      <c r="P136" s="51"/>
      <c r="Q136" s="39"/>
    </row>
    <row r="137" spans="1:17" ht="14.25">
      <c r="A137" s="721"/>
      <c r="B137" s="298"/>
      <c r="C137" s="1"/>
      <c r="D137" s="265">
        <v>1</v>
      </c>
      <c r="E137" s="998" t="s">
        <v>144</v>
      </c>
      <c r="F137" s="1005"/>
      <c r="G137" s="714"/>
      <c r="H137" s="1020"/>
      <c r="I137" s="1044"/>
      <c r="J137" s="1044"/>
      <c r="K137" s="1044"/>
      <c r="L137" s="1045"/>
      <c r="M137" s="98"/>
      <c r="N137" s="74"/>
      <c r="O137" s="110"/>
      <c r="P137" s="51"/>
      <c r="Q137" s="39"/>
    </row>
    <row r="138" spans="1:17" ht="14.25">
      <c r="A138" s="721"/>
      <c r="B138" s="298"/>
      <c r="C138" s="2"/>
      <c r="D138" s="265">
        <v>2</v>
      </c>
      <c r="E138" s="998" t="s">
        <v>145</v>
      </c>
      <c r="F138" s="1005"/>
      <c r="G138" s="714"/>
      <c r="H138" s="1020"/>
      <c r="I138" s="1044"/>
      <c r="J138" s="1044"/>
      <c r="K138" s="1044"/>
      <c r="L138" s="1045"/>
      <c r="M138" s="100"/>
      <c r="N138" s="74"/>
      <c r="O138" s="110"/>
      <c r="P138" s="51"/>
      <c r="Q138" s="39"/>
    </row>
    <row r="139" spans="1:17" ht="15">
      <c r="A139" s="721"/>
      <c r="B139" s="300"/>
      <c r="C139" s="273">
        <v>2.2</v>
      </c>
      <c r="D139" s="338" t="s">
        <v>146</v>
      </c>
      <c r="E139" s="262"/>
      <c r="F139" s="285"/>
      <c r="G139" s="714">
        <v>5</v>
      </c>
      <c r="H139" s="1020"/>
      <c r="I139" s="1044"/>
      <c r="J139" s="1044"/>
      <c r="K139" s="1044"/>
      <c r="L139" s="1045"/>
      <c r="M139" s="102"/>
      <c r="N139" s="74"/>
      <c r="O139" s="109"/>
      <c r="P139" s="51"/>
      <c r="Q139" s="39"/>
    </row>
    <row r="140" spans="1:17" ht="15">
      <c r="A140" s="721"/>
      <c r="B140" s="300"/>
      <c r="C140" s="278">
        <v>2.3</v>
      </c>
      <c r="D140" s="996" t="s">
        <v>149</v>
      </c>
      <c r="E140" s="999"/>
      <c r="F140" s="1005"/>
      <c r="G140" s="714">
        <v>5</v>
      </c>
      <c r="H140" s="1020"/>
      <c r="I140" s="1044"/>
      <c r="J140" s="1044"/>
      <c r="K140" s="1044"/>
      <c r="L140" s="1045"/>
      <c r="M140" s="102"/>
      <c r="N140" s="74"/>
      <c r="O140" s="109"/>
      <c r="P140" s="51"/>
      <c r="Q140" s="39"/>
    </row>
    <row r="141" spans="1:17" ht="15">
      <c r="A141" s="721"/>
      <c r="B141" s="300"/>
      <c r="C141" s="278">
        <v>2.4</v>
      </c>
      <c r="D141" s="996" t="s">
        <v>143</v>
      </c>
      <c r="E141" s="999"/>
      <c r="F141" s="1005"/>
      <c r="G141" s="714">
        <v>5</v>
      </c>
      <c r="H141" s="1020"/>
      <c r="I141" s="1044"/>
      <c r="J141" s="1044"/>
      <c r="K141" s="1044"/>
      <c r="L141" s="1045"/>
      <c r="M141" s="102"/>
      <c r="N141" s="74"/>
      <c r="O141" s="109"/>
      <c r="P141" s="51"/>
      <c r="Q141" s="39"/>
    </row>
    <row r="142" spans="1:17" ht="15.75" thickBot="1">
      <c r="A142" s="721"/>
      <c r="B142" s="724"/>
      <c r="C142" s="278">
        <v>2.5</v>
      </c>
      <c r="D142" s="996" t="s">
        <v>147</v>
      </c>
      <c r="E142" s="999"/>
      <c r="F142" s="1005"/>
      <c r="G142" s="714">
        <v>5</v>
      </c>
      <c r="H142" s="1020"/>
      <c r="I142" s="1044"/>
      <c r="J142" s="1044"/>
      <c r="K142" s="1044"/>
      <c r="L142" s="1045"/>
      <c r="M142" s="101"/>
      <c r="N142" s="74"/>
      <c r="O142" s="109"/>
      <c r="P142" s="51"/>
      <c r="Q142" s="39"/>
    </row>
    <row r="143" spans="1:17" ht="15.75" thickBot="1">
      <c r="A143" s="721"/>
      <c r="B143" s="300"/>
      <c r="C143" s="260">
        <v>2.6</v>
      </c>
      <c r="D143" s="338" t="s">
        <v>150</v>
      </c>
      <c r="E143" s="261"/>
      <c r="F143" s="283"/>
      <c r="G143" s="714">
        <v>5</v>
      </c>
      <c r="H143" s="821"/>
      <c r="I143" s="822"/>
      <c r="J143" s="822"/>
      <c r="K143" s="822"/>
      <c r="L143" s="846"/>
      <c r="M143" s="23"/>
      <c r="N143" s="50"/>
      <c r="O143" s="109"/>
      <c r="P143" s="82"/>
      <c r="Q143" s="39"/>
    </row>
    <row r="144" spans="1:17" ht="14.25">
      <c r="A144" s="721"/>
      <c r="B144" s="300"/>
      <c r="C144" s="1"/>
      <c r="D144" s="265">
        <v>1</v>
      </c>
      <c r="E144" s="262" t="s">
        <v>151</v>
      </c>
      <c r="F144" s="285"/>
      <c r="G144" s="714"/>
      <c r="H144" s="1020"/>
      <c r="I144" s="1044"/>
      <c r="J144" s="1044"/>
      <c r="K144" s="1044"/>
      <c r="L144" s="1045"/>
      <c r="M144" s="98"/>
      <c r="N144" s="74"/>
      <c r="O144" s="110"/>
      <c r="P144" s="51"/>
      <c r="Q144" s="39"/>
    </row>
    <row r="145" spans="1:17" ht="14.25">
      <c r="A145" s="721"/>
      <c r="B145" s="300"/>
      <c r="C145" s="1"/>
      <c r="D145" s="265">
        <v>2</v>
      </c>
      <c r="E145" s="262" t="s">
        <v>152</v>
      </c>
      <c r="F145" s="285"/>
      <c r="G145" s="714"/>
      <c r="H145" s="1020"/>
      <c r="I145" s="1044"/>
      <c r="J145" s="1044"/>
      <c r="K145" s="1044"/>
      <c r="L145" s="1045"/>
      <c r="M145" s="100"/>
      <c r="N145" s="74"/>
      <c r="O145" s="110"/>
      <c r="P145" s="51"/>
      <c r="Q145" s="39"/>
    </row>
    <row r="146" spans="1:17" ht="15" thickBot="1">
      <c r="A146" s="721"/>
      <c r="B146" s="387"/>
      <c r="C146" s="7"/>
      <c r="D146" s="309">
        <v>3</v>
      </c>
      <c r="E146" s="310" t="s">
        <v>153</v>
      </c>
      <c r="F146" s="311"/>
      <c r="G146" s="719"/>
      <c r="H146" s="1020"/>
      <c r="I146" s="1044"/>
      <c r="J146" s="1044"/>
      <c r="K146" s="1044"/>
      <c r="L146" s="1045"/>
      <c r="M146" s="99"/>
      <c r="N146" s="77"/>
      <c r="O146" s="113"/>
      <c r="P146" s="79"/>
      <c r="Q146" s="66"/>
    </row>
    <row r="147" spans="1:17" ht="15.75" thickBot="1">
      <c r="A147" s="721"/>
      <c r="B147" s="313" t="s">
        <v>154</v>
      </c>
      <c r="C147" s="341" t="s">
        <v>155</v>
      </c>
      <c r="D147" s="341"/>
      <c r="E147" s="341"/>
      <c r="F147" s="725"/>
      <c r="G147" s="343"/>
      <c r="H147" s="830"/>
      <c r="I147" s="831"/>
      <c r="J147" s="831"/>
      <c r="K147" s="831"/>
      <c r="L147" s="832"/>
      <c r="M147" s="858"/>
      <c r="N147" s="67"/>
      <c r="O147" s="68"/>
      <c r="P147" s="69"/>
      <c r="Q147" s="41"/>
    </row>
    <row r="148" spans="1:17" ht="15.75" thickBot="1">
      <c r="A148" s="721"/>
      <c r="B148" s="726">
        <v>1</v>
      </c>
      <c r="C148" s="347" t="s">
        <v>158</v>
      </c>
      <c r="D148" s="347"/>
      <c r="E148" s="347"/>
      <c r="F148" s="307"/>
      <c r="G148" s="713"/>
      <c r="H148" s="1020"/>
      <c r="I148" s="1044"/>
      <c r="J148" s="1044"/>
      <c r="K148" s="1044"/>
      <c r="L148" s="1045"/>
      <c r="M148" s="126"/>
      <c r="N148" s="74"/>
      <c r="O148" s="109"/>
      <c r="P148" s="51"/>
      <c r="Q148" s="39"/>
    </row>
    <row r="149" spans="1:17" ht="15.75" thickBot="1">
      <c r="A149" s="721"/>
      <c r="B149" s="727">
        <v>2</v>
      </c>
      <c r="C149" s="279" t="s">
        <v>165</v>
      </c>
      <c r="D149" s="255"/>
      <c r="E149" s="255"/>
      <c r="F149" s="257"/>
      <c r="G149" s="714"/>
      <c r="H149" s="827"/>
      <c r="I149" s="828"/>
      <c r="J149" s="828"/>
      <c r="K149" s="828"/>
      <c r="L149" s="829"/>
      <c r="M149" s="127"/>
      <c r="N149" s="55"/>
      <c r="O149" s="116"/>
      <c r="P149" s="56"/>
      <c r="Q149" s="40"/>
    </row>
    <row r="150" spans="1:17" ht="15">
      <c r="A150" s="721"/>
      <c r="B150" s="396"/>
      <c r="C150" s="728">
        <v>1</v>
      </c>
      <c r="D150" s="338" t="s">
        <v>166</v>
      </c>
      <c r="E150" s="353"/>
      <c r="F150" s="285"/>
      <c r="G150" s="714">
        <v>5</v>
      </c>
      <c r="H150" s="1020"/>
      <c r="I150" s="1044"/>
      <c r="J150" s="1044"/>
      <c r="K150" s="1044"/>
      <c r="L150" s="1045"/>
      <c r="M150" s="128"/>
      <c r="N150" s="88"/>
      <c r="O150" s="125"/>
      <c r="P150" s="59"/>
      <c r="Q150" s="53"/>
    </row>
    <row r="151" spans="1:17" ht="15">
      <c r="A151" s="721"/>
      <c r="B151" s="396"/>
      <c r="C151" s="728">
        <v>2</v>
      </c>
      <c r="D151" s="338" t="s">
        <v>167</v>
      </c>
      <c r="E151" s="353"/>
      <c r="F151" s="285"/>
      <c r="G151" s="714"/>
      <c r="H151" s="1020"/>
      <c r="I151" s="1044"/>
      <c r="J151" s="1044"/>
      <c r="K151" s="1044"/>
      <c r="L151" s="1045"/>
      <c r="M151" s="129"/>
      <c r="N151" s="74"/>
      <c r="O151" s="109"/>
      <c r="P151" s="51"/>
      <c r="Q151" s="39"/>
    </row>
    <row r="152" spans="1:17" ht="15.75" thickBot="1">
      <c r="A152" s="721"/>
      <c r="B152" s="300"/>
      <c r="C152" s="729">
        <v>3</v>
      </c>
      <c r="D152" s="338" t="s">
        <v>168</v>
      </c>
      <c r="E152" s="353"/>
      <c r="F152" s="285"/>
      <c r="G152" s="714">
        <v>5</v>
      </c>
      <c r="H152" s="1020"/>
      <c r="I152" s="1044"/>
      <c r="J152" s="1044"/>
      <c r="K152" s="1044"/>
      <c r="L152" s="1045"/>
      <c r="M152" s="130"/>
      <c r="N152" s="74"/>
      <c r="O152" s="109"/>
      <c r="P152" s="51"/>
      <c r="Q152" s="39"/>
    </row>
    <row r="153" spans="1:17" ht="15.75" thickBot="1">
      <c r="A153" s="721"/>
      <c r="B153" s="727">
        <v>3</v>
      </c>
      <c r="C153" s="279" t="s">
        <v>169</v>
      </c>
      <c r="D153" s="347"/>
      <c r="E153" s="347"/>
      <c r="F153" s="307"/>
      <c r="G153" s="715">
        <v>5</v>
      </c>
      <c r="H153" s="803"/>
      <c r="I153" s="368"/>
      <c r="J153" s="368"/>
      <c r="K153" s="368"/>
      <c r="L153" s="368"/>
      <c r="M153" s="36"/>
      <c r="N153" s="80"/>
      <c r="O153" s="116"/>
      <c r="P153" s="56"/>
      <c r="Q153" s="40"/>
    </row>
    <row r="154" spans="1:17" ht="15">
      <c r="A154" s="721"/>
      <c r="B154" s="730"/>
      <c r="C154" s="728">
        <v>1</v>
      </c>
      <c r="D154" s="338" t="s">
        <v>170</v>
      </c>
      <c r="E154" s="353"/>
      <c r="F154" s="285"/>
      <c r="G154" s="714"/>
      <c r="H154" s="1020"/>
      <c r="I154" s="1044"/>
      <c r="J154" s="1044"/>
      <c r="K154" s="1044"/>
      <c r="L154" s="1044"/>
      <c r="M154" s="98"/>
      <c r="N154" s="74"/>
      <c r="O154" s="109"/>
      <c r="P154" s="51"/>
      <c r="Q154" s="39"/>
    </row>
    <row r="155" spans="1:17" ht="15">
      <c r="A155" s="721"/>
      <c r="B155" s="731"/>
      <c r="C155" s="728">
        <v>2</v>
      </c>
      <c r="D155" s="338" t="s">
        <v>171</v>
      </c>
      <c r="E155" s="353"/>
      <c r="F155" s="285"/>
      <c r="G155" s="714"/>
      <c r="H155" s="1034"/>
      <c r="I155" s="1048"/>
      <c r="J155" s="1048"/>
      <c r="K155" s="1048"/>
      <c r="L155" s="1048"/>
      <c r="M155" s="131"/>
      <c r="N155" s="75"/>
      <c r="O155" s="132"/>
      <c r="P155" s="71"/>
      <c r="Q155" s="42"/>
    </row>
    <row r="156" spans="1:17" ht="15">
      <c r="A156" s="721"/>
      <c r="B156" s="726">
        <v>4</v>
      </c>
      <c r="C156" s="279" t="s">
        <v>172</v>
      </c>
      <c r="D156" s="279"/>
      <c r="E156" s="279"/>
      <c r="F156" s="285"/>
      <c r="G156" s="714">
        <v>5</v>
      </c>
      <c r="H156" s="1034"/>
      <c r="I156" s="1048"/>
      <c r="J156" s="1048"/>
      <c r="K156" s="1048"/>
      <c r="L156" s="1048"/>
      <c r="M156" s="133"/>
      <c r="N156" s="74"/>
      <c r="O156" s="109"/>
      <c r="P156" s="51"/>
      <c r="Q156" s="39"/>
    </row>
    <row r="157" spans="1:17" ht="15.75" thickBot="1">
      <c r="A157" s="721"/>
      <c r="B157" s="732">
        <v>5</v>
      </c>
      <c r="C157" s="347" t="s">
        <v>159</v>
      </c>
      <c r="D157" s="347"/>
      <c r="E157" s="279"/>
      <c r="F157" s="285"/>
      <c r="G157" s="714">
        <v>5</v>
      </c>
      <c r="H157" s="1020"/>
      <c r="I157" s="1044"/>
      <c r="J157" s="1044"/>
      <c r="K157" s="1044"/>
      <c r="L157" s="1044"/>
      <c r="M157" s="101"/>
      <c r="N157" s="80"/>
      <c r="O157" s="134"/>
      <c r="P157" s="94"/>
      <c r="Q157" s="40"/>
    </row>
    <row r="158" spans="1:17" ht="15.75" thickBot="1">
      <c r="A158" s="733"/>
      <c r="B158" s="734">
        <v>6</v>
      </c>
      <c r="C158" s="255" t="s">
        <v>160</v>
      </c>
      <c r="D158" s="255"/>
      <c r="E158" s="255"/>
      <c r="F158" s="257"/>
      <c r="G158" s="714">
        <v>5</v>
      </c>
      <c r="H158" s="803"/>
      <c r="I158" s="368"/>
      <c r="J158" s="368"/>
      <c r="K158" s="368"/>
      <c r="L158" s="368"/>
      <c r="M158" s="30"/>
      <c r="N158" s="93"/>
      <c r="O158" s="134"/>
      <c r="P158" s="94"/>
      <c r="Q158" s="40"/>
    </row>
    <row r="159" spans="1:17" ht="15">
      <c r="A159" s="733"/>
      <c r="B159" s="726"/>
      <c r="C159" s="728">
        <v>1</v>
      </c>
      <c r="D159" s="996" t="s">
        <v>161</v>
      </c>
      <c r="E159" s="999"/>
      <c r="F159" s="1005"/>
      <c r="G159" s="714"/>
      <c r="H159" s="1020"/>
      <c r="I159" s="1044"/>
      <c r="J159" s="1044"/>
      <c r="K159" s="1044"/>
      <c r="L159" s="1045"/>
      <c r="M159" s="128"/>
      <c r="N159" s="54"/>
      <c r="O159" s="122"/>
      <c r="P159" s="54"/>
      <c r="Q159" s="39"/>
    </row>
    <row r="160" spans="1:17" ht="15">
      <c r="A160" s="733"/>
      <c r="B160" s="726"/>
      <c r="C160" s="728">
        <v>2</v>
      </c>
      <c r="D160" s="338" t="s">
        <v>162</v>
      </c>
      <c r="E160" s="353"/>
      <c r="F160" s="285"/>
      <c r="G160" s="714"/>
      <c r="H160" s="1020"/>
      <c r="I160" s="1044"/>
      <c r="J160" s="1044"/>
      <c r="K160" s="1044"/>
      <c r="L160" s="1045"/>
      <c r="M160" s="129"/>
      <c r="N160" s="54"/>
      <c r="O160" s="122"/>
      <c r="P160" s="54"/>
      <c r="Q160" s="39"/>
    </row>
    <row r="161" spans="1:17" ht="15">
      <c r="A161" s="733"/>
      <c r="B161" s="726"/>
      <c r="C161" s="729">
        <v>3</v>
      </c>
      <c r="D161" s="338" t="s">
        <v>163</v>
      </c>
      <c r="E161" s="353"/>
      <c r="F161" s="285"/>
      <c r="G161" s="714"/>
      <c r="H161" s="1020"/>
      <c r="I161" s="1044"/>
      <c r="J161" s="1044"/>
      <c r="K161" s="1044"/>
      <c r="L161" s="1045"/>
      <c r="M161" s="129"/>
      <c r="N161" s="54"/>
      <c r="O161" s="122"/>
      <c r="P161" s="54"/>
      <c r="Q161" s="39"/>
    </row>
    <row r="162" spans="1:17" ht="15.75" thickBot="1">
      <c r="A162" s="733"/>
      <c r="B162" s="735"/>
      <c r="C162" s="736">
        <v>4</v>
      </c>
      <c r="D162" s="382" t="s">
        <v>164</v>
      </c>
      <c r="E162" s="737"/>
      <c r="F162" s="311"/>
      <c r="G162" s="719"/>
      <c r="H162" s="1050"/>
      <c r="I162" s="1051"/>
      <c r="J162" s="1051"/>
      <c r="K162" s="1051"/>
      <c r="L162" s="1066"/>
      <c r="M162" s="130"/>
      <c r="N162" s="64"/>
      <c r="O162" s="135"/>
      <c r="P162" s="64"/>
      <c r="Q162" s="66"/>
    </row>
    <row r="163" spans="2:17" ht="15" thickBot="1">
      <c r="B163" s="738"/>
      <c r="C163" s="739"/>
      <c r="D163" s="740"/>
      <c r="E163" s="733"/>
      <c r="F163" s="723"/>
      <c r="G163" s="714"/>
      <c r="H163" s="859"/>
      <c r="I163" s="859"/>
      <c r="J163" s="859"/>
      <c r="K163" s="859"/>
      <c r="L163" s="859"/>
      <c r="M163" s="859"/>
      <c r="N163" s="741"/>
      <c r="O163" s="742"/>
      <c r="P163" s="743"/>
      <c r="Q163" s="744"/>
    </row>
    <row r="164" spans="1:17" ht="24.75" customHeight="1" thickBot="1">
      <c r="A164" s="745"/>
      <c r="B164" s="781" t="s">
        <v>91</v>
      </c>
      <c r="C164" s="747"/>
      <c r="D164" s="748"/>
      <c r="E164" s="749"/>
      <c r="F164" s="750"/>
      <c r="G164" s="960"/>
      <c r="H164" s="653"/>
      <c r="I164" s="654"/>
      <c r="J164" s="655"/>
      <c r="K164" s="654"/>
      <c r="L164" s="655"/>
      <c r="M164" s="654"/>
      <c r="N164" s="655"/>
      <c r="O164" s="656"/>
      <c r="P164" s="1063" t="s">
        <v>298</v>
      </c>
      <c r="Q164" s="1064"/>
    </row>
    <row r="165" spans="1:17" ht="15" thickBot="1">
      <c r="A165" s="745"/>
      <c r="B165" s="751"/>
      <c r="C165" s="752"/>
      <c r="D165" s="304"/>
      <c r="E165" s="753"/>
      <c r="F165" s="754"/>
      <c r="G165" s="960"/>
      <c r="H165" s="657"/>
      <c r="I165" s="658"/>
      <c r="J165" s="659"/>
      <c r="K165" s="658"/>
      <c r="L165" s="659"/>
      <c r="M165" s="658"/>
      <c r="N165" s="659"/>
      <c r="O165" s="658"/>
      <c r="P165" s="660" t="s">
        <v>80</v>
      </c>
      <c r="Q165" s="661"/>
    </row>
    <row r="166" spans="1:17" ht="15.75" thickBot="1">
      <c r="A166" s="745"/>
      <c r="B166" s="755">
        <v>1</v>
      </c>
      <c r="C166" s="756" t="s">
        <v>120</v>
      </c>
      <c r="D166" s="756"/>
      <c r="E166" s="756"/>
      <c r="F166" s="961"/>
      <c r="G166" s="962" t="e">
        <v>#REF!</v>
      </c>
      <c r="H166" s="662"/>
      <c r="I166" s="663"/>
      <c r="J166" s="664"/>
      <c r="K166" s="663"/>
      <c r="L166" s="664"/>
      <c r="M166" s="663"/>
      <c r="N166" s="664"/>
      <c r="O166" s="663"/>
      <c r="P166" s="665"/>
      <c r="Q166" s="666"/>
    </row>
    <row r="167" spans="1:17" ht="15" thickBot="1">
      <c r="A167" s="757"/>
      <c r="B167" s="758"/>
      <c r="C167" s="748"/>
      <c r="D167" s="748"/>
      <c r="E167" s="748"/>
      <c r="F167" s="963"/>
      <c r="G167" s="964"/>
      <c r="H167" s="667"/>
      <c r="I167" s="668"/>
      <c r="J167" s="669"/>
      <c r="K167" s="668"/>
      <c r="L167" s="669"/>
      <c r="M167" s="668"/>
      <c r="N167" s="669"/>
      <c r="O167" s="668"/>
      <c r="P167" s="670"/>
      <c r="Q167" s="671"/>
    </row>
    <row r="168" spans="1:17" ht="19.5" customHeight="1">
      <c r="A168" s="745"/>
      <c r="B168" s="746">
        <v>3</v>
      </c>
      <c r="C168" s="1056" t="s">
        <v>126</v>
      </c>
      <c r="D168" s="1057"/>
      <c r="E168" s="1067" t="s">
        <v>202</v>
      </c>
      <c r="F168" s="1068"/>
      <c r="G168" s="965"/>
      <c r="H168" s="672"/>
      <c r="I168" s="673"/>
      <c r="J168" s="674"/>
      <c r="K168" s="673"/>
      <c r="L168" s="674"/>
      <c r="M168" s="673"/>
      <c r="N168" s="674"/>
      <c r="O168" s="673"/>
      <c r="P168" s="675"/>
      <c r="Q168" s="676"/>
    </row>
    <row r="169" spans="1:17" ht="19.5" customHeight="1" thickBot="1">
      <c r="A169" s="745"/>
      <c r="B169" s="759"/>
      <c r="C169" s="1058"/>
      <c r="D169" s="1059"/>
      <c r="E169" s="1061" t="s">
        <v>203</v>
      </c>
      <c r="F169" s="1062"/>
      <c r="G169" s="966">
        <v>0</v>
      </c>
      <c r="H169" s="677"/>
      <c r="I169" s="678"/>
      <c r="J169" s="679"/>
      <c r="K169" s="678"/>
      <c r="L169" s="679"/>
      <c r="M169" s="678"/>
      <c r="N169" s="679"/>
      <c r="O169" s="678"/>
      <c r="P169" s="680"/>
      <c r="Q169" s="681"/>
    </row>
    <row r="170" spans="1:17" ht="14.25">
      <c r="A170" s="745"/>
      <c r="B170" s="760">
        <v>3.1</v>
      </c>
      <c r="C170" s="761" t="s">
        <v>204</v>
      </c>
      <c r="D170" s="762"/>
      <c r="E170" s="763"/>
      <c r="F170" s="12"/>
      <c r="G170" s="764"/>
      <c r="H170" s="682"/>
      <c r="I170" s="683"/>
      <c r="J170" s="684"/>
      <c r="K170" s="683"/>
      <c r="L170" s="684"/>
      <c r="M170" s="683"/>
      <c r="N170" s="684"/>
      <c r="O170" s="683"/>
      <c r="P170" s="682"/>
      <c r="Q170" s="685"/>
    </row>
    <row r="171" spans="1:17" ht="14.25">
      <c r="A171" s="745"/>
      <c r="B171" s="765">
        <v>3.2</v>
      </c>
      <c r="C171" s="766" t="s">
        <v>205</v>
      </c>
      <c r="D171" s="767"/>
      <c r="E171" s="768"/>
      <c r="F171" s="13"/>
      <c r="G171" s="769"/>
      <c r="H171" s="686"/>
      <c r="I171" s="687"/>
      <c r="J171" s="688"/>
      <c r="K171" s="687"/>
      <c r="L171" s="688"/>
      <c r="M171" s="687"/>
      <c r="N171" s="688"/>
      <c r="O171" s="687"/>
      <c r="P171" s="686"/>
      <c r="Q171" s="689"/>
    </row>
    <row r="172" spans="1:17" ht="14.25">
      <c r="A172" s="745"/>
      <c r="B172" s="765">
        <v>3.3</v>
      </c>
      <c r="C172" s="766" t="s">
        <v>206</v>
      </c>
      <c r="D172" s="767"/>
      <c r="E172" s="768"/>
      <c r="F172" s="13"/>
      <c r="G172" s="769"/>
      <c r="H172" s="686"/>
      <c r="I172" s="687"/>
      <c r="J172" s="688"/>
      <c r="K172" s="687"/>
      <c r="L172" s="688"/>
      <c r="M172" s="687"/>
      <c r="N172" s="688"/>
      <c r="O172" s="687"/>
      <c r="P172" s="686"/>
      <c r="Q172" s="689"/>
    </row>
    <row r="173" spans="1:17" ht="14.25">
      <c r="A173" s="745"/>
      <c r="B173" s="765">
        <v>3.4</v>
      </c>
      <c r="C173" s="766" t="s">
        <v>207</v>
      </c>
      <c r="D173" s="767"/>
      <c r="E173" s="768"/>
      <c r="F173" s="13"/>
      <c r="G173" s="769"/>
      <c r="H173" s="686"/>
      <c r="I173" s="687"/>
      <c r="J173" s="688"/>
      <c r="K173" s="687"/>
      <c r="L173" s="688"/>
      <c r="M173" s="687"/>
      <c r="N173" s="688"/>
      <c r="O173" s="687"/>
      <c r="P173" s="686"/>
      <c r="Q173" s="689"/>
    </row>
    <row r="174" spans="1:17" ht="15" thickBot="1">
      <c r="A174" s="745"/>
      <c r="B174" s="770">
        <v>3.5</v>
      </c>
      <c r="C174" s="771" t="s">
        <v>208</v>
      </c>
      <c r="D174" s="772"/>
      <c r="E174" s="773"/>
      <c r="F174" s="14"/>
      <c r="G174" s="774"/>
      <c r="H174" s="690"/>
      <c r="I174" s="691"/>
      <c r="J174" s="692"/>
      <c r="K174" s="691"/>
      <c r="L174" s="692"/>
      <c r="M174" s="691"/>
      <c r="N174" s="692"/>
      <c r="O174" s="691"/>
      <c r="P174" s="690"/>
      <c r="Q174" s="693"/>
    </row>
    <row r="175" spans="1:17" ht="15" thickBot="1">
      <c r="A175" s="745"/>
      <c r="B175" s="775"/>
      <c r="C175" s="776"/>
      <c r="D175" s="776"/>
      <c r="E175" s="776"/>
      <c r="F175" s="967"/>
      <c r="G175" s="968"/>
      <c r="H175" s="694"/>
      <c r="I175" s="695"/>
      <c r="J175" s="696"/>
      <c r="K175" s="695"/>
      <c r="L175" s="696"/>
      <c r="M175" s="695"/>
      <c r="N175" s="696"/>
      <c r="O175" s="697"/>
      <c r="P175" s="698"/>
      <c r="Q175" s="699"/>
    </row>
    <row r="176" spans="1:17" ht="15">
      <c r="A176" s="745"/>
      <c r="B176" s="745"/>
      <c r="C176" s="745"/>
      <c r="D176" s="745"/>
      <c r="E176" s="745"/>
      <c r="F176" s="745"/>
      <c r="G176" s="745"/>
      <c r="H176" s="745"/>
      <c r="I176" s="745"/>
      <c r="J176" s="745"/>
      <c r="K176" s="745"/>
      <c r="L176" s="745"/>
      <c r="M176" s="745"/>
      <c r="N176" s="745"/>
      <c r="O176" s="745"/>
      <c r="P176" s="745"/>
      <c r="Q176" s="777"/>
    </row>
    <row r="177" spans="2:14" ht="15" hidden="1">
      <c r="B177" s="738"/>
      <c r="C177" s="739"/>
      <c r="D177" s="740"/>
      <c r="E177" s="733"/>
      <c r="F177" s="723"/>
      <c r="H177" s="859"/>
      <c r="I177" s="859"/>
      <c r="J177" s="859"/>
      <c r="K177" s="859"/>
      <c r="L177" s="859"/>
      <c r="M177" s="859"/>
      <c r="N177" s="778"/>
    </row>
    <row r="178" spans="2:13" ht="15" hidden="1">
      <c r="B178" s="738"/>
      <c r="C178" s="739"/>
      <c r="D178" s="740"/>
      <c r="E178" s="733"/>
      <c r="F178" s="723"/>
      <c r="H178" s="859"/>
      <c r="I178" s="859"/>
      <c r="J178" s="859"/>
      <c r="K178" s="859"/>
      <c r="L178" s="859"/>
      <c r="M178" s="859"/>
    </row>
    <row r="179" spans="2:6" ht="15" hidden="1">
      <c r="B179" s="738"/>
      <c r="C179" s="739"/>
      <c r="D179" s="740"/>
      <c r="E179" s="733"/>
      <c r="F179" s="723"/>
    </row>
    <row r="180" spans="2:6" ht="15" hidden="1">
      <c r="B180" s="738"/>
      <c r="C180" s="739"/>
      <c r="D180" s="740"/>
      <c r="E180" s="733"/>
      <c r="F180" s="723"/>
    </row>
    <row r="181" spans="2:6" ht="15" hidden="1">
      <c r="B181" s="738"/>
      <c r="C181" s="739"/>
      <c r="D181" s="740"/>
      <c r="E181" s="733"/>
      <c r="F181" s="723"/>
    </row>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sheetData>
  <sheetProtection password="FB1F" sheet="1" objects="1" scenarios="1"/>
  <mergeCells count="144">
    <mergeCell ref="D106:F106"/>
    <mergeCell ref="E5:F5"/>
    <mergeCell ref="H12:L12"/>
    <mergeCell ref="J4:K4"/>
    <mergeCell ref="H18:L18"/>
    <mergeCell ref="H19:L19"/>
    <mergeCell ref="H22:L22"/>
    <mergeCell ref="H23:L23"/>
    <mergeCell ref="H24:L24"/>
    <mergeCell ref="H25:L25"/>
    <mergeCell ref="N2:R2"/>
    <mergeCell ref="E13:F13"/>
    <mergeCell ref="E77:F77"/>
    <mergeCell ref="C103:F103"/>
    <mergeCell ref="M4:N4"/>
    <mergeCell ref="B3:F3"/>
    <mergeCell ref="H13:L13"/>
    <mergeCell ref="H15:L15"/>
    <mergeCell ref="H16:L16"/>
    <mergeCell ref="H17:L17"/>
    <mergeCell ref="H26:L26"/>
    <mergeCell ref="H27:L27"/>
    <mergeCell ref="H28:L28"/>
    <mergeCell ref="H29:L29"/>
    <mergeCell ref="H30:L30"/>
    <mergeCell ref="H31:L31"/>
    <mergeCell ref="H32:L32"/>
    <mergeCell ref="H33:L33"/>
    <mergeCell ref="H36:L36"/>
    <mergeCell ref="H37:L37"/>
    <mergeCell ref="H38:L38"/>
    <mergeCell ref="H40:L40"/>
    <mergeCell ref="H41:L41"/>
    <mergeCell ref="H43:L43"/>
    <mergeCell ref="H44:L44"/>
    <mergeCell ref="H45:L45"/>
    <mergeCell ref="H48:L48"/>
    <mergeCell ref="H49:L49"/>
    <mergeCell ref="H50:L50"/>
    <mergeCell ref="H51:L51"/>
    <mergeCell ref="H53:L53"/>
    <mergeCell ref="H54:L54"/>
    <mergeCell ref="H55:L55"/>
    <mergeCell ref="H56:L56"/>
    <mergeCell ref="H58:L58"/>
    <mergeCell ref="H59:L59"/>
    <mergeCell ref="H63:L63"/>
    <mergeCell ref="H64:L64"/>
    <mergeCell ref="H65:L65"/>
    <mergeCell ref="H67:L67"/>
    <mergeCell ref="H68:L68"/>
    <mergeCell ref="H69:L69"/>
    <mergeCell ref="H72:L72"/>
    <mergeCell ref="H73:L73"/>
    <mergeCell ref="H75:L75"/>
    <mergeCell ref="H76:L76"/>
    <mergeCell ref="H77:L77"/>
    <mergeCell ref="H78:L78"/>
    <mergeCell ref="H80:L80"/>
    <mergeCell ref="H81:L81"/>
    <mergeCell ref="H82:L82"/>
    <mergeCell ref="H84:L84"/>
    <mergeCell ref="H85:L85"/>
    <mergeCell ref="H86:L86"/>
    <mergeCell ref="H87:L87"/>
    <mergeCell ref="H88:L88"/>
    <mergeCell ref="H92:L92"/>
    <mergeCell ref="H93:L93"/>
    <mergeCell ref="H94:L94"/>
    <mergeCell ref="H96:L96"/>
    <mergeCell ref="H97:L97"/>
    <mergeCell ref="H98:L98"/>
    <mergeCell ref="H99:L99"/>
    <mergeCell ref="H100:L100"/>
    <mergeCell ref="H101:L101"/>
    <mergeCell ref="H103:L103"/>
    <mergeCell ref="H104:L104"/>
    <mergeCell ref="H106:L106"/>
    <mergeCell ref="H107:L107"/>
    <mergeCell ref="H111:L111"/>
    <mergeCell ref="H115:L115"/>
    <mergeCell ref="H116:L116"/>
    <mergeCell ref="H117:L117"/>
    <mergeCell ref="H120:L120"/>
    <mergeCell ref="H121:L121"/>
    <mergeCell ref="H122:L122"/>
    <mergeCell ref="H123:L123"/>
    <mergeCell ref="H124:L124"/>
    <mergeCell ref="H125:L125"/>
    <mergeCell ref="H127:L127"/>
    <mergeCell ref="H128:L128"/>
    <mergeCell ref="H131:L131"/>
    <mergeCell ref="H133:L133"/>
    <mergeCell ref="H134:L134"/>
    <mergeCell ref="H137:L137"/>
    <mergeCell ref="H138:L138"/>
    <mergeCell ref="H139:L139"/>
    <mergeCell ref="H140:L140"/>
    <mergeCell ref="H141:L141"/>
    <mergeCell ref="H142:L142"/>
    <mergeCell ref="H144:L144"/>
    <mergeCell ref="H145:L145"/>
    <mergeCell ref="H146:L146"/>
    <mergeCell ref="H148:L148"/>
    <mergeCell ref="H162:L162"/>
    <mergeCell ref="E168:F168"/>
    <mergeCell ref="H150:L150"/>
    <mergeCell ref="H151:L151"/>
    <mergeCell ref="H152:L152"/>
    <mergeCell ref="H154:L154"/>
    <mergeCell ref="O6:P6"/>
    <mergeCell ref="M6:N6"/>
    <mergeCell ref="P164:Q164"/>
    <mergeCell ref="D125:F125"/>
    <mergeCell ref="H157:L157"/>
    <mergeCell ref="H159:L159"/>
    <mergeCell ref="H160:L160"/>
    <mergeCell ref="H161:L161"/>
    <mergeCell ref="H155:L155"/>
    <mergeCell ref="H156:L156"/>
    <mergeCell ref="E17:F17"/>
    <mergeCell ref="E18:F18"/>
    <mergeCell ref="E64:F64"/>
    <mergeCell ref="E67:F67"/>
    <mergeCell ref="E76:F76"/>
    <mergeCell ref="E75:F75"/>
    <mergeCell ref="E78:F78"/>
    <mergeCell ref="E80:F80"/>
    <mergeCell ref="E97:F97"/>
    <mergeCell ref="E96:F96"/>
    <mergeCell ref="E98:F98"/>
    <mergeCell ref="E101:F101"/>
    <mergeCell ref="C168:D169"/>
    <mergeCell ref="D128:F128"/>
    <mergeCell ref="E137:F137"/>
    <mergeCell ref="E138:F138"/>
    <mergeCell ref="D140:F140"/>
    <mergeCell ref="E169:F169"/>
    <mergeCell ref="E133:F133"/>
    <mergeCell ref="E134:F134"/>
    <mergeCell ref="B109:F109"/>
    <mergeCell ref="D141:F141"/>
    <mergeCell ref="D142:F142"/>
    <mergeCell ref="D159:F159"/>
  </mergeCells>
  <conditionalFormatting sqref="H12:L13 H22:L31 H36:L38 H40:L41 H43:L45 H48:L51 H53:L56 H58:L59 H63:L65 H67:L69 H72:L73 H75:L78 H80:L82 H84:L88 H96:L101 H103:L104 H106:L107 H115:L117 H127:L128 H133:L134 H15:L19 H144:L146 H148:L148 H150:L152 H154:L157 H159:L162 H120:L125 H92:L94 H111:L111 H131:L131 H137:H142 I137:L137">
    <cfRule type="expression" priority="1" dxfId="0" stopIfTrue="1">
      <formula>M12&gt;3</formula>
    </cfRule>
  </conditionalFormatting>
  <conditionalFormatting sqref="J4:K4">
    <cfRule type="expression" priority="2" dxfId="0" stopIfTrue="1">
      <formula>$J$4=""</formula>
    </cfRule>
  </conditionalFormatting>
  <conditionalFormatting sqref="M4:N4">
    <cfRule type="expression" priority="3" dxfId="0" stopIfTrue="1">
      <formula>$M$4=""</formula>
    </cfRule>
  </conditionalFormatting>
  <conditionalFormatting sqref="B3">
    <cfRule type="expression" priority="4" dxfId="0" stopIfTrue="1">
      <formula>$B$3=""</formula>
    </cfRule>
  </conditionalFormatting>
  <dataValidations count="2">
    <dataValidation type="decimal" allowBlank="1" showInputMessage="1" showErrorMessage="1" promptTitle="注意" prompt="3点以上を与える場合は、本評価項目を「解説」シートで採点し「環境配慮設計の概要記入欄」に配慮内容を必ず入力する。" errorTitle="警告" error="1～5点で入力（対象外とする場合は0点を入力）" sqref="Q102 Q109:Q110 Q129 Q147 Q60">
      <formula1>0</formula1>
      <formula2>5</formula2>
    </dataValidation>
    <dataValidation allowBlank="1" showErrorMessage="1" sqref="M10:O162"/>
  </dataValidations>
  <printOptions/>
  <pageMargins left="0.75" right="0.75" top="1" bottom="1" header="0.512" footer="0.512"/>
  <pageSetup fitToHeight="2" horizontalDpi="600" verticalDpi="600" orientation="portrait" paperSize="9" scale="58" r:id="rId2"/>
  <headerFooter alignWithMargins="0">
    <oddFooter>&amp;C&amp;P / &amp;N ページ</oddFooter>
  </headerFooter>
  <rowBreaks count="2" manualBreakCount="2">
    <brk id="82" max="17" man="1"/>
    <brk id="163" max="255" man="1"/>
  </rowBreaks>
  <colBreaks count="1" manualBreakCount="1">
    <brk id="23" max="65535" man="1"/>
  </colBreaks>
  <drawing r:id="rId1"/>
</worksheet>
</file>

<file path=xl/worksheets/sheet4.xml><?xml version="1.0" encoding="utf-8"?>
<worksheet xmlns="http://schemas.openxmlformats.org/spreadsheetml/2006/main" xmlns:r="http://schemas.openxmlformats.org/officeDocument/2006/relationships">
  <sheetPr codeName="Sheet3"/>
  <dimension ref="B1:AD268"/>
  <sheetViews>
    <sheetView showGridLines="0" zoomScaleSheetLayoutView="100" workbookViewId="0" topLeftCell="A1">
      <selection activeCell="B2" sqref="B2"/>
    </sheetView>
  </sheetViews>
  <sheetFormatPr defaultColWidth="9.00390625" defaultRowHeight="13.5" zeroHeight="1"/>
  <cols>
    <col min="1" max="1" width="1.75390625" style="398" customWidth="1"/>
    <col min="2" max="2" width="4.625" style="398" customWidth="1"/>
    <col min="3" max="3" width="4.375" style="398" customWidth="1"/>
    <col min="4" max="4" width="6.00390625" style="398" customWidth="1"/>
    <col min="5" max="5" width="9.00390625" style="404" customWidth="1"/>
    <col min="6" max="6" width="20.00390625" style="404" customWidth="1"/>
    <col min="7" max="7" width="5.875" style="398" hidden="1" customWidth="1"/>
    <col min="8" max="17" width="9.00390625" style="398" customWidth="1"/>
    <col min="18" max="18" width="1.875" style="398" customWidth="1"/>
    <col min="19" max="19" width="9.50390625" style="398" customWidth="1"/>
    <col min="20" max="20" width="9.875" style="398" customWidth="1"/>
    <col min="21" max="21" width="9.00390625" style="398" customWidth="1"/>
    <col min="22" max="22" width="9.25390625" style="398" customWidth="1"/>
    <col min="23" max="23" width="50.625" style="398" customWidth="1"/>
    <col min="24" max="24" width="2.00390625" style="398" customWidth="1"/>
    <col min="25" max="16384" width="9.00390625" style="398" hidden="1" customWidth="1"/>
  </cols>
  <sheetData>
    <row r="1" spans="2:16" ht="28.5" customHeight="1">
      <c r="B1" s="197" t="s">
        <v>323</v>
      </c>
      <c r="E1" s="398"/>
      <c r="F1" s="398"/>
      <c r="P1" s="796" t="str">
        <f>IF(main!C8="",0,main!C8)</f>
        <v>Score 2008 version</v>
      </c>
    </row>
    <row r="2" spans="5:6" ht="6" customHeight="1">
      <c r="E2" s="398"/>
      <c r="F2" s="398"/>
    </row>
    <row r="3" spans="2:21" ht="18">
      <c r="B3" s="571">
        <f>IF($P$1=0,0,IF($P$1="Score 2008 version",score!G3,score_2006!G3))</f>
        <v>0</v>
      </c>
      <c r="C3" s="399"/>
      <c r="D3" s="400"/>
      <c r="E3" s="401"/>
      <c r="F3" s="402"/>
      <c r="G3" s="860"/>
      <c r="H3" s="403"/>
      <c r="I3" s="403"/>
      <c r="J3" s="403"/>
      <c r="K3" s="403"/>
      <c r="L3" s="403"/>
      <c r="M3" s="403"/>
      <c r="N3" s="403"/>
      <c r="O3" s="403"/>
      <c r="P3" s="403"/>
      <c r="Q3" s="403"/>
      <c r="R3" s="403"/>
      <c r="S3" s="403"/>
      <c r="T3" s="403"/>
      <c r="U3" s="403"/>
    </row>
    <row r="4" spans="9:20" ht="14.25" customHeight="1" thickBot="1">
      <c r="I4" s="405"/>
      <c r="J4" s="577" t="s">
        <v>74</v>
      </c>
      <c r="K4" s="578">
        <f>IF($P$1=0,0,IF($P$1="Score 2008 version",score!J4,score_2006!J4))</f>
        <v>0</v>
      </c>
      <c r="N4" s="577" t="s">
        <v>75</v>
      </c>
      <c r="O4" s="578">
        <f>IF($P$1=0,0,IF($P$1="Score 2008 version",score!M4,score_2006!M4))</f>
        <v>0</v>
      </c>
      <c r="R4" s="403"/>
      <c r="S4" s="406"/>
      <c r="T4" s="398" t="s">
        <v>234</v>
      </c>
    </row>
    <row r="5" spans="2:28" ht="16.5" thickBot="1">
      <c r="B5" s="220">
        <f>score!B2</f>
      </c>
      <c r="C5" s="221"/>
      <c r="D5" s="222"/>
      <c r="E5" s="407"/>
      <c r="F5" s="407"/>
      <c r="G5" s="223"/>
      <c r="H5" s="408" t="s">
        <v>232</v>
      </c>
      <c r="I5" s="808"/>
      <c r="J5" s="808"/>
      <c r="K5" s="808"/>
      <c r="L5" s="808"/>
      <c r="M5" s="808"/>
      <c r="N5" s="808"/>
      <c r="O5" s="808"/>
      <c r="P5" s="808"/>
      <c r="Q5" s="224"/>
      <c r="R5" s="403"/>
      <c r="AB5" s="782" t="s">
        <v>95</v>
      </c>
    </row>
    <row r="6" spans="2:23" ht="15">
      <c r="B6" s="409"/>
      <c r="C6" s="410"/>
      <c r="D6" s="411"/>
      <c r="E6" s="412"/>
      <c r="F6" s="413"/>
      <c r="G6" s="414"/>
      <c r="H6" s="861"/>
      <c r="I6" s="862"/>
      <c r="J6" s="862"/>
      <c r="K6" s="862"/>
      <c r="L6" s="862"/>
      <c r="M6" s="1076" t="s">
        <v>9</v>
      </c>
      <c r="N6" s="1077"/>
      <c r="O6" s="1078" t="s">
        <v>224</v>
      </c>
      <c r="P6" s="1079"/>
      <c r="Q6" s="415"/>
      <c r="R6" s="403"/>
      <c r="S6" s="1109" t="s">
        <v>10</v>
      </c>
      <c r="T6" s="1110"/>
      <c r="U6" s="1110"/>
      <c r="V6" s="1110"/>
      <c r="W6" s="1111"/>
    </row>
    <row r="7" spans="2:30" ht="72.75" thickBot="1">
      <c r="B7" s="232" t="s">
        <v>231</v>
      </c>
      <c r="C7" s="233"/>
      <c r="D7" s="234"/>
      <c r="E7" s="235"/>
      <c r="F7" s="236"/>
      <c r="G7" s="237"/>
      <c r="H7" s="812" t="s">
        <v>233</v>
      </c>
      <c r="I7" s="813"/>
      <c r="J7" s="813"/>
      <c r="K7" s="813"/>
      <c r="L7" s="813"/>
      <c r="M7" s="238" t="s">
        <v>225</v>
      </c>
      <c r="N7" s="239" t="s">
        <v>11</v>
      </c>
      <c r="O7" s="240" t="s">
        <v>225</v>
      </c>
      <c r="P7" s="241" t="s">
        <v>11</v>
      </c>
      <c r="Q7" s="242" t="s">
        <v>5</v>
      </c>
      <c r="R7" s="403"/>
      <c r="S7" s="416" t="s">
        <v>12</v>
      </c>
      <c r="T7" s="417" t="s">
        <v>13</v>
      </c>
      <c r="U7" s="417" t="s">
        <v>14</v>
      </c>
      <c r="V7" s="417" t="s">
        <v>15</v>
      </c>
      <c r="W7" s="418" t="s">
        <v>6</v>
      </c>
      <c r="AB7" s="419" t="str">
        <f>N7</f>
        <v>weighting coefficients</v>
      </c>
      <c r="AD7" s="419" t="str">
        <f>P7</f>
        <v>weighting coefficients</v>
      </c>
    </row>
    <row r="8" spans="2:30" ht="16.5" thickBot="1">
      <c r="B8" s="243" t="s">
        <v>16</v>
      </c>
      <c r="C8" s="244"/>
      <c r="D8" s="245"/>
      <c r="E8" s="246"/>
      <c r="F8" s="247"/>
      <c r="G8" s="248"/>
      <c r="H8" s="863"/>
      <c r="I8" s="864"/>
      <c r="J8" s="864"/>
      <c r="K8" s="864"/>
      <c r="L8" s="865"/>
      <c r="M8" s="866"/>
      <c r="N8" s="155"/>
      <c r="O8" s="867"/>
      <c r="P8" s="136"/>
      <c r="Q8" s="137">
        <f>IF($P$1=0,0,IF($P$1="Score 2008 version",score!Q8,score_2006!Q8))</f>
        <v>0</v>
      </c>
      <c r="R8" s="403"/>
      <c r="S8" s="904">
        <f>PRODUCT(S9,S60,S108)</f>
        <v>1</v>
      </c>
      <c r="T8" s="904"/>
      <c r="U8" s="420">
        <f>SUM(U9,U60,U108)</f>
        <v>0</v>
      </c>
      <c r="V8" s="905">
        <f>PRODUCT(V9,V60,V108)</f>
        <v>1</v>
      </c>
      <c r="W8" s="868"/>
      <c r="AB8" s="419">
        <f aca="true" t="shared" si="0" ref="AB8:AB71">N8</f>
        <v>0</v>
      </c>
      <c r="AD8" s="419">
        <f aca="true" t="shared" si="1" ref="AD8:AD71">P8</f>
        <v>0</v>
      </c>
    </row>
    <row r="9" spans="2:30" ht="15.75" thickBot="1">
      <c r="B9" s="249" t="s">
        <v>97</v>
      </c>
      <c r="C9" s="250" t="s">
        <v>17</v>
      </c>
      <c r="D9" s="250"/>
      <c r="E9" s="250"/>
      <c r="F9" s="251"/>
      <c r="G9" s="252"/>
      <c r="H9" s="869"/>
      <c r="I9" s="870"/>
      <c r="J9" s="870"/>
      <c r="K9" s="870"/>
      <c r="L9" s="871"/>
      <c r="M9" s="152">
        <f>IF($P$1=0,0,IF($P$1="Score 2008 version",score!M9,score_2006!M9))</f>
        <v>0</v>
      </c>
      <c r="N9" s="579">
        <f>IF($P$1=0,0,IF($P$1="Score 2008 version",score!N9,score_2006!N9))</f>
        <v>0</v>
      </c>
      <c r="O9" s="152">
        <f>IF($P$1=0,0,IF($P$1="Score 2008 version",score!O9,score_2006!O9))</f>
        <v>0</v>
      </c>
      <c r="P9" s="580">
        <f>IF($P$1=0,0,IF($P$1="Score 2008 version",score!P9,score_2006!P9))</f>
        <v>0</v>
      </c>
      <c r="Q9" s="138">
        <f>IF($P$1=0,0,IF($P$1="Score 2008 version",score!Q9,score_2006!Q9))</f>
        <v>0</v>
      </c>
      <c r="R9" s="403"/>
      <c r="S9" s="906">
        <f>PRODUCT(S10,S20,S34,S46)</f>
        <v>1</v>
      </c>
      <c r="T9" s="906"/>
      <c r="U9" s="421">
        <f>SUM(U10,U20,U34,U46)</f>
        <v>0</v>
      </c>
      <c r="V9" s="907">
        <f>PRODUCT(V10,V20,V34,V46)</f>
        <v>1</v>
      </c>
      <c r="W9" s="872"/>
      <c r="AB9" s="419">
        <f t="shared" si="0"/>
        <v>0</v>
      </c>
      <c r="AD9" s="419">
        <f t="shared" si="1"/>
        <v>0</v>
      </c>
    </row>
    <row r="10" spans="2:30" ht="15">
      <c r="B10" s="253">
        <v>1</v>
      </c>
      <c r="C10" s="254" t="s">
        <v>18</v>
      </c>
      <c r="D10" s="255"/>
      <c r="E10" s="256"/>
      <c r="F10" s="257"/>
      <c r="G10" s="422"/>
      <c r="H10" s="873"/>
      <c r="I10" s="874"/>
      <c r="J10" s="874"/>
      <c r="K10" s="874"/>
      <c r="L10" s="875"/>
      <c r="M10" s="139">
        <f>IF($P$1=0,0,IF($P$1="Score 2008 version",score!M10,score_2006!M10))</f>
        <v>0</v>
      </c>
      <c r="N10" s="581">
        <f>IF($P$1=0,0,IF($P$1="Score 2008 version",score!N10,score_2006!N10))</f>
        <v>0</v>
      </c>
      <c r="O10" s="139">
        <f>IF($P$1=0,0,IF($P$1="Score 2008 version",score!O10,score_2006!O10))</f>
        <v>0</v>
      </c>
      <c r="P10" s="582">
        <f>IF($P$1=0,0,IF($P$1="Score 2008 version",score!P10,score_2006!P10))</f>
        <v>0</v>
      </c>
      <c r="Q10" s="140">
        <f>IF($P$1=0,0,IF($P$1="Score 2008 version",score!Q10,score_2006!Q10))</f>
        <v>0</v>
      </c>
      <c r="R10" s="403"/>
      <c r="S10" s="908">
        <f>PRODUCT(S11:S19)</f>
        <v>1</v>
      </c>
      <c r="T10" s="908"/>
      <c r="U10" s="423">
        <f>SUM(U11:U19)</f>
        <v>0</v>
      </c>
      <c r="V10" s="909">
        <f>PRODUCT(V11:V19)</f>
        <v>1</v>
      </c>
      <c r="W10" s="1116"/>
      <c r="AB10" s="419">
        <f t="shared" si="0"/>
        <v>0</v>
      </c>
      <c r="AD10" s="419">
        <f t="shared" si="1"/>
        <v>0</v>
      </c>
    </row>
    <row r="11" spans="2:30" ht="15">
      <c r="B11" s="259"/>
      <c r="C11" s="260">
        <v>1.1</v>
      </c>
      <c r="D11" s="261" t="s">
        <v>99</v>
      </c>
      <c r="E11" s="262"/>
      <c r="F11" s="263"/>
      <c r="G11" s="424"/>
      <c r="H11" s="876"/>
      <c r="I11" s="877"/>
      <c r="J11" s="877"/>
      <c r="K11" s="877"/>
      <c r="L11" s="878"/>
      <c r="M11" s="146">
        <f>IF($P$1=0,0,IF($P$1="Score 2008 version",score!M11,score_2006!M11))</f>
        <v>0</v>
      </c>
      <c r="N11" s="583">
        <f>IF($P$1=0,0,IF($P$1="Score 2008 version",score!N11,score_2006!N11))</f>
        <v>0</v>
      </c>
      <c r="O11" s="146">
        <f>IF($P$1=0,0,IF($P$1="Score 2008 version",score!O11,score_2006!O11))</f>
        <v>0</v>
      </c>
      <c r="P11" s="583">
        <f>IF($P$1=0,0,IF($P$1="Score 2008 version",score!P11,score_2006!P11))</f>
        <v>0</v>
      </c>
      <c r="Q11" s="142"/>
      <c r="R11" s="403"/>
      <c r="S11" s="910">
        <v>1</v>
      </c>
      <c r="T11" s="911"/>
      <c r="U11" s="425">
        <v>0</v>
      </c>
      <c r="V11" s="912">
        <v>1</v>
      </c>
      <c r="W11" s="1117"/>
      <c r="AB11" s="419">
        <f t="shared" si="0"/>
        <v>0</v>
      </c>
      <c r="AD11" s="419">
        <f t="shared" si="1"/>
        <v>0</v>
      </c>
    </row>
    <row r="12" spans="2:30" ht="15">
      <c r="B12" s="259"/>
      <c r="C12" s="1"/>
      <c r="D12" s="265">
        <v>1</v>
      </c>
      <c r="E12" s="266" t="s">
        <v>19</v>
      </c>
      <c r="F12" s="267"/>
      <c r="G12" s="424"/>
      <c r="H12" s="1083">
        <f>IF($P$1=0,0,IF($P$1="Score 2008 version",score!H12,score_2006!H12))</f>
        <v>0</v>
      </c>
      <c r="I12" s="1101"/>
      <c r="J12" s="1101"/>
      <c r="K12" s="1101"/>
      <c r="L12" s="1102"/>
      <c r="M12" s="146">
        <f>IF($P$1=0,0,IF($P$1="Score 2008 version",score!M12,score_2006!M12))</f>
        <v>0</v>
      </c>
      <c r="N12" s="584">
        <f>IF($P$1=0,0,IF($P$1="Score 2008 version",score!N12,score_2006!N12))</f>
        <v>0</v>
      </c>
      <c r="O12" s="146">
        <f>IF($P$1=0,0,IF($P$1="Score 2008 version",score!O12,score_2006!O12))</f>
        <v>0</v>
      </c>
      <c r="P12" s="584">
        <f>IF($P$1=0,0,IF($P$1="Score 2008 version",score!P12,score_2006!P12))</f>
        <v>0</v>
      </c>
      <c r="Q12" s="140"/>
      <c r="R12" s="403"/>
      <c r="S12" s="913"/>
      <c r="T12" s="914"/>
      <c r="U12" s="426"/>
      <c r="V12" s="915"/>
      <c r="W12" s="1117"/>
      <c r="AB12" s="419">
        <f t="shared" si="0"/>
        <v>0</v>
      </c>
      <c r="AD12" s="419">
        <f t="shared" si="1"/>
        <v>0</v>
      </c>
    </row>
    <row r="13" spans="2:30" ht="29.25" customHeight="1">
      <c r="B13" s="259"/>
      <c r="C13" s="2"/>
      <c r="D13" s="265">
        <v>2</v>
      </c>
      <c r="E13" s="1012" t="s">
        <v>220</v>
      </c>
      <c r="F13" s="1030"/>
      <c r="G13" s="427"/>
      <c r="H13" s="1083">
        <f>IF($P$1=0,0,IF($P$1="Score 2008 version",score!H13,score_2006!H13))</f>
        <v>0</v>
      </c>
      <c r="I13" s="1084"/>
      <c r="J13" s="1084"/>
      <c r="K13" s="1084"/>
      <c r="L13" s="1085"/>
      <c r="M13" s="146">
        <f>IF($P$1=0,0,IF($P$1="Score 2008 version",score!M13,score_2006!M13))</f>
        <v>0</v>
      </c>
      <c r="N13" s="584">
        <f>IF($P$1=0,0,IF($P$1="Score 2008 version",score!N13,score_2006!N13))</f>
        <v>0</v>
      </c>
      <c r="O13" s="146">
        <f>IF($P$1=0,0,IF($P$1="Score 2008 version",score!O13,score_2006!O13))</f>
        <v>0</v>
      </c>
      <c r="P13" s="584">
        <f>IF($P$1=0,0,IF($P$1="Score 2008 version",score!P13,score_2006!P13))</f>
        <v>0</v>
      </c>
      <c r="Q13" s="140"/>
      <c r="R13" s="403"/>
      <c r="S13" s="916"/>
      <c r="T13" s="917"/>
      <c r="U13" s="428"/>
      <c r="V13" s="918"/>
      <c r="W13" s="1117"/>
      <c r="AB13" s="419">
        <f t="shared" si="0"/>
        <v>0</v>
      </c>
      <c r="AD13" s="419">
        <f t="shared" si="1"/>
        <v>0</v>
      </c>
    </row>
    <row r="14" spans="2:30" ht="15">
      <c r="B14" s="259"/>
      <c r="C14" s="273">
        <v>1.2</v>
      </c>
      <c r="D14" s="274" t="s">
        <v>20</v>
      </c>
      <c r="E14" s="274"/>
      <c r="F14" s="275"/>
      <c r="G14" s="424"/>
      <c r="H14" s="873"/>
      <c r="I14" s="874"/>
      <c r="J14" s="874"/>
      <c r="K14" s="874"/>
      <c r="L14" s="875"/>
      <c r="M14" s="146">
        <f>IF($P$1=0,0,IF($P$1="Score 2008 version",score!M14,score_2006!M14))</f>
        <v>0</v>
      </c>
      <c r="N14" s="584">
        <f>IF($P$1=0,0,IF($P$1="Score 2008 version",score!N14,score_2006!N14))</f>
        <v>0</v>
      </c>
      <c r="O14" s="146">
        <f>IF($P$1=0,0,IF($P$1="Score 2008 version",score!O14,score_2006!O14))</f>
        <v>0</v>
      </c>
      <c r="P14" s="584">
        <f>IF($P$1=0,0,IF($P$1="Score 2008 version",score!P14,score_2006!P14))</f>
        <v>0</v>
      </c>
      <c r="Q14" s="140"/>
      <c r="R14" s="403"/>
      <c r="S14" s="913"/>
      <c r="T14" s="914"/>
      <c r="U14" s="426"/>
      <c r="V14" s="915"/>
      <c r="W14" s="1117"/>
      <c r="AB14" s="419">
        <f t="shared" si="0"/>
        <v>0</v>
      </c>
      <c r="AD14" s="419">
        <f t="shared" si="1"/>
        <v>0</v>
      </c>
    </row>
    <row r="15" spans="2:30" ht="15">
      <c r="B15" s="259"/>
      <c r="C15" s="273"/>
      <c r="D15" s="265">
        <v>1</v>
      </c>
      <c r="E15" s="276" t="s">
        <v>21</v>
      </c>
      <c r="F15" s="263"/>
      <c r="G15" s="424"/>
      <c r="H15" s="1083">
        <f>IF($P$1=0,0,IF($P$1="Score 2008 version",score!H15,score_2006!H15))</f>
        <v>0</v>
      </c>
      <c r="I15" s="1084"/>
      <c r="J15" s="1084"/>
      <c r="K15" s="1084"/>
      <c r="L15" s="1085"/>
      <c r="M15" s="146">
        <f>IF($P$1=0,0,IF($P$1="Score 2008 version",score!M15,score_2006!M15))</f>
        <v>0</v>
      </c>
      <c r="N15" s="584">
        <f>IF($P$1=0,0,IF($P$1="Score 2008 version",score!N15,score_2006!N15))</f>
        <v>0</v>
      </c>
      <c r="O15" s="146">
        <f>IF($P$1=0,0,IF($P$1="Score 2008 version",score!O15,score_2006!O15))</f>
        <v>0</v>
      </c>
      <c r="P15" s="584">
        <f>IF($P$1=0,0,IF($P$1="Score 2008 version",score!P15,score_2006!P15))</f>
        <v>0</v>
      </c>
      <c r="Q15" s="140"/>
      <c r="R15" s="403"/>
      <c r="S15" s="913"/>
      <c r="T15" s="914"/>
      <c r="U15" s="426"/>
      <c r="V15" s="915"/>
      <c r="W15" s="1117"/>
      <c r="AB15" s="419">
        <f t="shared" si="0"/>
        <v>0</v>
      </c>
      <c r="AD15" s="419">
        <f t="shared" si="1"/>
        <v>0</v>
      </c>
    </row>
    <row r="16" spans="2:30" ht="15">
      <c r="B16" s="259"/>
      <c r="C16" s="1"/>
      <c r="D16" s="265">
        <v>2</v>
      </c>
      <c r="E16" s="276" t="s">
        <v>22</v>
      </c>
      <c r="F16" s="263"/>
      <c r="G16" s="424"/>
      <c r="H16" s="1083">
        <f>IF($P$1=0,0,IF($P$1="Score 2008 version",score!H16,score_2006!H16))</f>
        <v>0</v>
      </c>
      <c r="I16" s="1084"/>
      <c r="J16" s="1084"/>
      <c r="K16" s="1084"/>
      <c r="L16" s="1085"/>
      <c r="M16" s="146">
        <f>IF($P$1=0,0,IF($P$1="Score 2008 version",score!M16,score_2006!M16))</f>
        <v>0</v>
      </c>
      <c r="N16" s="584">
        <f>IF($P$1=0,0,IF($P$1="Score 2008 version",score!N16,score_2006!N16))</f>
        <v>0</v>
      </c>
      <c r="O16" s="146">
        <f>IF($P$1=0,0,IF($P$1="Score 2008 version",score!O16,score_2006!O16))</f>
        <v>0</v>
      </c>
      <c r="P16" s="584">
        <f>IF($P$1=0,0,IF($P$1="Score 2008 version",score!P16,score_2006!P16))</f>
        <v>0</v>
      </c>
      <c r="Q16" s="140"/>
      <c r="R16" s="403"/>
      <c r="S16" s="913"/>
      <c r="T16" s="914"/>
      <c r="U16" s="426"/>
      <c r="V16" s="915"/>
      <c r="W16" s="1117"/>
      <c r="AB16" s="419">
        <f t="shared" si="0"/>
        <v>0</v>
      </c>
      <c r="AD16" s="419">
        <f t="shared" si="1"/>
        <v>0</v>
      </c>
    </row>
    <row r="17" spans="2:30" ht="15">
      <c r="B17" s="259"/>
      <c r="C17" s="1"/>
      <c r="D17" s="265">
        <v>3</v>
      </c>
      <c r="E17" s="1004" t="s">
        <v>23</v>
      </c>
      <c r="F17" s="1005"/>
      <c r="G17" s="424"/>
      <c r="H17" s="1083">
        <f>IF($P$1=0,0,IF($P$1="Score 2008 version",score!H17,score_2006!H17))</f>
        <v>0</v>
      </c>
      <c r="I17" s="1084"/>
      <c r="J17" s="1084"/>
      <c r="K17" s="1084"/>
      <c r="L17" s="1085"/>
      <c r="M17" s="146">
        <f>IF($P$1=0,0,IF($P$1="Score 2008 version",score!M17,score_2006!M17))</f>
        <v>0</v>
      </c>
      <c r="N17" s="584">
        <f>IF($P$1=0,0,IF($P$1="Score 2008 version",score!N17,score_2006!N17))</f>
        <v>0</v>
      </c>
      <c r="O17" s="146">
        <f>IF($P$1=0,0,IF($P$1="Score 2008 version",score!O17,score_2006!O17))</f>
        <v>0</v>
      </c>
      <c r="P17" s="584">
        <f>IF($P$1=0,0,IF($P$1="Score 2008 version",score!P17,score_2006!P17))</f>
        <v>0</v>
      </c>
      <c r="Q17" s="140"/>
      <c r="R17" s="403"/>
      <c r="S17" s="913"/>
      <c r="T17" s="914"/>
      <c r="U17" s="426"/>
      <c r="V17" s="915"/>
      <c r="W17" s="1117"/>
      <c r="AB17" s="419">
        <f t="shared" si="0"/>
        <v>0</v>
      </c>
      <c r="AD17" s="419">
        <f t="shared" si="1"/>
        <v>0</v>
      </c>
    </row>
    <row r="18" spans="2:30" ht="15">
      <c r="B18" s="259"/>
      <c r="C18" s="2"/>
      <c r="D18" s="265">
        <v>4</v>
      </c>
      <c r="E18" s="1004" t="s">
        <v>24</v>
      </c>
      <c r="F18" s="1005"/>
      <c r="G18" s="424"/>
      <c r="H18" s="1083">
        <f>IF($P$1=0,0,IF($P$1="Score 2008 version",score!H18,score_2006!H18))</f>
        <v>0</v>
      </c>
      <c r="I18" s="1084"/>
      <c r="J18" s="1084"/>
      <c r="K18" s="1084"/>
      <c r="L18" s="1085"/>
      <c r="M18" s="146">
        <f>IF($P$1=0,0,IF($P$1="Score 2008 version",score!M18,score_2006!M18))</f>
        <v>0</v>
      </c>
      <c r="N18" s="584">
        <f>IF($P$1=0,0,IF($P$1="Score 2008 version",score!N18,score_2006!N18))</f>
        <v>0</v>
      </c>
      <c r="O18" s="146">
        <f>IF($P$1=0,0,IF($P$1="Score 2008 version",score!O18,score_2006!O18))</f>
        <v>0</v>
      </c>
      <c r="P18" s="584">
        <f>IF($P$1=0,0,IF($P$1="Score 2008 version",score!P18,score_2006!P18))</f>
        <v>0</v>
      </c>
      <c r="Q18" s="140"/>
      <c r="R18" s="403"/>
      <c r="S18" s="913"/>
      <c r="T18" s="914"/>
      <c r="U18" s="426"/>
      <c r="V18" s="915"/>
      <c r="W18" s="1117"/>
      <c r="AB18" s="419">
        <f t="shared" si="0"/>
        <v>0</v>
      </c>
      <c r="AD18" s="419">
        <f t="shared" si="1"/>
        <v>0</v>
      </c>
    </row>
    <row r="19" spans="2:30" ht="15">
      <c r="B19" s="277"/>
      <c r="C19" s="278">
        <v>1.3</v>
      </c>
      <c r="D19" s="262" t="s">
        <v>25</v>
      </c>
      <c r="E19" s="262"/>
      <c r="F19" s="263"/>
      <c r="G19" s="424"/>
      <c r="H19" s="1092">
        <f>IF($P$1=0,0,IF($P$1="Score 2008 version",score!H19,score_2006!H19))</f>
        <v>0</v>
      </c>
      <c r="I19" s="1093"/>
      <c r="J19" s="1093"/>
      <c r="K19" s="1093"/>
      <c r="L19" s="1094"/>
      <c r="M19" s="146">
        <f>IF($P$1=0,0,IF($P$1="Score 2008 version",score!M19,score_2006!M19))</f>
        <v>0</v>
      </c>
      <c r="N19" s="584">
        <f>IF($P$1=0,0,IF($P$1="Score 2008 version",score!N19,score_2006!N19))</f>
        <v>0</v>
      </c>
      <c r="O19" s="146">
        <f>IF($P$1=0,0,IF($P$1="Score 2008 version",score!O19,score_2006!O19))</f>
        <v>0</v>
      </c>
      <c r="P19" s="584">
        <f>IF($P$1=0,0,IF($P$1="Score 2008 version",score!P19,score_2006!P19))</f>
        <v>0</v>
      </c>
      <c r="Q19" s="140"/>
      <c r="R19" s="403"/>
      <c r="S19" s="913"/>
      <c r="T19" s="914"/>
      <c r="U19" s="426"/>
      <c r="V19" s="915"/>
      <c r="W19" s="1118"/>
      <c r="AB19" s="419">
        <f t="shared" si="0"/>
        <v>0</v>
      </c>
      <c r="AD19" s="419">
        <f t="shared" si="1"/>
        <v>0</v>
      </c>
    </row>
    <row r="20" spans="2:30" ht="15">
      <c r="B20" s="253">
        <v>2</v>
      </c>
      <c r="C20" s="279" t="s">
        <v>26</v>
      </c>
      <c r="D20" s="255"/>
      <c r="E20" s="280"/>
      <c r="F20" s="257"/>
      <c r="G20" s="424"/>
      <c r="H20" s="879"/>
      <c r="I20" s="880"/>
      <c r="J20" s="880"/>
      <c r="K20" s="880"/>
      <c r="L20" s="881"/>
      <c r="M20" s="150">
        <f>IF($P$1=0,0,IF($P$1="Score 2008 version",score!M20,score_2006!M20))</f>
        <v>0</v>
      </c>
      <c r="N20" s="585">
        <f>IF($P$1=0,0,IF($P$1="Score 2008 version",score!N20,score_2006!N20))</f>
        <v>0</v>
      </c>
      <c r="O20" s="150">
        <f>IF($P$1=0,0,IF($P$1="Score 2008 version",score!O20,score_2006!O20))</f>
        <v>0</v>
      </c>
      <c r="P20" s="586">
        <f>IF($P$1=0,0,IF($P$1="Score 2008 version",score!P20,score_2006!P20))</f>
        <v>0</v>
      </c>
      <c r="Q20" s="144">
        <f>IF($P$1=0,0,IF($P$1="Score 2008 version",score!Q20,score_2006!Q20))</f>
        <v>0</v>
      </c>
      <c r="R20" s="403"/>
      <c r="S20" s="919">
        <f>PRODUCT(S21:S33)</f>
        <v>1</v>
      </c>
      <c r="T20" s="919"/>
      <c r="U20" s="429">
        <f>SUM(U21:U33)</f>
        <v>0</v>
      </c>
      <c r="V20" s="920">
        <f>PRODUCT(V21:V33)</f>
        <v>1</v>
      </c>
      <c r="W20" s="1103"/>
      <c r="AB20" s="419">
        <f t="shared" si="0"/>
        <v>0</v>
      </c>
      <c r="AD20" s="419">
        <f t="shared" si="1"/>
        <v>0</v>
      </c>
    </row>
    <row r="21" spans="2:30" ht="15">
      <c r="B21" s="259"/>
      <c r="C21" s="260">
        <v>2.1</v>
      </c>
      <c r="D21" s="281" t="s">
        <v>27</v>
      </c>
      <c r="E21" s="282"/>
      <c r="F21" s="283"/>
      <c r="G21" s="424"/>
      <c r="H21" s="876"/>
      <c r="I21" s="877"/>
      <c r="J21" s="877"/>
      <c r="K21" s="877"/>
      <c r="L21" s="878"/>
      <c r="M21" s="146">
        <f>IF($P$1=0,0,IF($P$1="Score 2008 version",score!M21,score_2006!M21))</f>
        <v>0</v>
      </c>
      <c r="N21" s="587">
        <f>IF($P$1=0,0,IF($P$1="Score 2008 version",score!N21,score_2006!N21))</f>
        <v>0</v>
      </c>
      <c r="O21" s="146">
        <f>IF($P$1=0,0,IF($P$1="Score 2008 version",score!O21,score_2006!O21))</f>
        <v>0</v>
      </c>
      <c r="P21" s="588">
        <f>IF($P$1=0,0,IF($P$1="Score 2008 version",score!P21,score_2006!P21))</f>
        <v>0</v>
      </c>
      <c r="Q21" s="142"/>
      <c r="R21" s="403"/>
      <c r="S21" s="910">
        <v>1</v>
      </c>
      <c r="T21" s="911"/>
      <c r="U21" s="425">
        <v>0</v>
      </c>
      <c r="V21" s="912">
        <v>1</v>
      </c>
      <c r="W21" s="1104"/>
      <c r="AB21" s="419">
        <f t="shared" si="0"/>
        <v>0</v>
      </c>
      <c r="AD21" s="419">
        <f t="shared" si="1"/>
        <v>0</v>
      </c>
    </row>
    <row r="22" spans="2:30" ht="26.25" customHeight="1">
      <c r="B22" s="259"/>
      <c r="C22" s="3"/>
      <c r="D22" s="265">
        <v>1</v>
      </c>
      <c r="E22" s="1012" t="s">
        <v>219</v>
      </c>
      <c r="F22" s="1134"/>
      <c r="G22" s="424"/>
      <c r="H22" s="1083">
        <f>IF($P$1=0,0,IF($P$1="Score 2008 version",score!H22,score_2006!H22))</f>
        <v>0</v>
      </c>
      <c r="I22" s="1084"/>
      <c r="J22" s="1084"/>
      <c r="K22" s="1084"/>
      <c r="L22" s="1085"/>
      <c r="M22" s="146">
        <f>IF($P$1=0,0,IF($P$1="Score 2008 version",score!M22,score_2006!M22))</f>
        <v>0</v>
      </c>
      <c r="N22" s="584">
        <f>IF($P$1=0,0,IF($P$1="Score 2008 version",score!N22,score_2006!N22))</f>
        <v>0</v>
      </c>
      <c r="O22" s="146">
        <f>IF($P$1=0,0,IF($P$1="Score 2008 version",score!O22,score_2006!O22))</f>
        <v>0</v>
      </c>
      <c r="P22" s="584">
        <f>IF($P$1=0,0,IF($P$1="Score 2008 version",score!P22,score_2006!P22))</f>
        <v>0</v>
      </c>
      <c r="Q22" s="140"/>
      <c r="R22" s="403"/>
      <c r="S22" s="913"/>
      <c r="T22" s="914"/>
      <c r="U22" s="426"/>
      <c r="V22" s="915"/>
      <c r="W22" s="1104"/>
      <c r="AB22" s="419">
        <f t="shared" si="0"/>
        <v>0</v>
      </c>
      <c r="AD22" s="419">
        <f t="shared" si="1"/>
        <v>0</v>
      </c>
    </row>
    <row r="23" spans="2:30" ht="15">
      <c r="B23" s="259"/>
      <c r="C23" s="3"/>
      <c r="D23" s="265">
        <v>2</v>
      </c>
      <c r="E23" s="286" t="s">
        <v>28</v>
      </c>
      <c r="F23" s="285"/>
      <c r="G23" s="424"/>
      <c r="H23" s="1083">
        <f>IF($P$1=0,0,IF($P$1="Score 2008 version",score!H23,score_2006!H23))</f>
        <v>0</v>
      </c>
      <c r="I23" s="1084"/>
      <c r="J23" s="1084"/>
      <c r="K23" s="1084"/>
      <c r="L23" s="1085"/>
      <c r="M23" s="146">
        <f>IF($P$1=0,0,IF($P$1="Score 2008 version",score!M23,score_2006!M23))</f>
        <v>0</v>
      </c>
      <c r="N23" s="584">
        <f>IF($P$1=0,0,IF($P$1="Score 2008 version",score!N23,score_2006!N23))</f>
        <v>0</v>
      </c>
      <c r="O23" s="146">
        <f>IF($P$1=0,0,IF($P$1="Score 2008 version",score!O23,score_2006!O23))</f>
        <v>0</v>
      </c>
      <c r="P23" s="584">
        <f>IF($P$1=0,0,IF($P$1="Score 2008 version",score!P23,score_2006!P23))</f>
        <v>0</v>
      </c>
      <c r="Q23" s="140"/>
      <c r="R23" s="403"/>
      <c r="S23" s="913"/>
      <c r="T23" s="914"/>
      <c r="U23" s="426"/>
      <c r="V23" s="915"/>
      <c r="W23" s="1104"/>
      <c r="AB23" s="419">
        <f t="shared" si="0"/>
        <v>0</v>
      </c>
      <c r="AD23" s="419">
        <f t="shared" si="1"/>
        <v>0</v>
      </c>
    </row>
    <row r="24" spans="2:30" ht="15">
      <c r="B24" s="259"/>
      <c r="C24" s="3"/>
      <c r="D24" s="265">
        <v>3</v>
      </c>
      <c r="E24" s="262" t="s">
        <v>29</v>
      </c>
      <c r="F24" s="285"/>
      <c r="G24" s="424"/>
      <c r="H24" s="1083">
        <f>IF($P$1=0,0,IF($P$1="Score 2008 version",score!H24,score_2006!H24))</f>
        <v>0</v>
      </c>
      <c r="I24" s="1084"/>
      <c r="J24" s="1084"/>
      <c r="K24" s="1084"/>
      <c r="L24" s="1085"/>
      <c r="M24" s="146">
        <f>IF($P$1=0,0,IF($P$1="Score 2008 version",score!M24,score_2006!M24))</f>
        <v>0</v>
      </c>
      <c r="N24" s="584">
        <f>IF($P$1=0,0,IF($P$1="Score 2008 version",score!N24,score_2006!N24))</f>
        <v>0</v>
      </c>
      <c r="O24" s="146">
        <f>IF($P$1=0,0,IF($P$1="Score 2008 version",score!O24,score_2006!O24))</f>
        <v>0</v>
      </c>
      <c r="P24" s="584">
        <f>IF($P$1=0,0,IF($P$1="Score 2008 version",score!P24,score_2006!P24))</f>
        <v>0</v>
      </c>
      <c r="Q24" s="140"/>
      <c r="R24" s="403"/>
      <c r="S24" s="913"/>
      <c r="T24" s="914"/>
      <c r="U24" s="426"/>
      <c r="V24" s="915"/>
      <c r="W24" s="1104"/>
      <c r="AB24" s="419">
        <f t="shared" si="0"/>
        <v>0</v>
      </c>
      <c r="AD24" s="419">
        <f t="shared" si="1"/>
        <v>0</v>
      </c>
    </row>
    <row r="25" spans="2:30" ht="15">
      <c r="B25" s="259"/>
      <c r="C25" s="3"/>
      <c r="D25" s="265">
        <v>4</v>
      </c>
      <c r="E25" s="262" t="s">
        <v>30</v>
      </c>
      <c r="F25" s="285"/>
      <c r="G25" s="424"/>
      <c r="H25" s="1083">
        <f>IF($P$1=0,0,IF($P$1="Score 2008 version",score!H25,score_2006!H25))</f>
        <v>0</v>
      </c>
      <c r="I25" s="1084"/>
      <c r="J25" s="1084"/>
      <c r="K25" s="1084"/>
      <c r="L25" s="1085"/>
      <c r="M25" s="146">
        <f>IF($P$1=0,0,IF($P$1="Score 2008 version",score!M25,score_2006!M25))</f>
        <v>0</v>
      </c>
      <c r="N25" s="584">
        <f>IF($P$1=0,0,IF($P$1="Score 2008 version",score!N25,score_2006!N25))</f>
        <v>0</v>
      </c>
      <c r="O25" s="146">
        <f>IF($P$1=0,0,IF($P$1="Score 2008 version",score!O25,score_2006!O25))</f>
        <v>0</v>
      </c>
      <c r="P25" s="584">
        <f>IF($P$1=0,0,IF($P$1="Score 2008 version",score!P25,score_2006!P25))</f>
        <v>0</v>
      </c>
      <c r="Q25" s="140"/>
      <c r="R25" s="403"/>
      <c r="S25" s="913"/>
      <c r="T25" s="914"/>
      <c r="U25" s="426"/>
      <c r="V25" s="915"/>
      <c r="W25" s="1104"/>
      <c r="AB25" s="419">
        <f t="shared" si="0"/>
        <v>0</v>
      </c>
      <c r="AD25" s="419">
        <f t="shared" si="1"/>
        <v>0</v>
      </c>
    </row>
    <row r="26" spans="2:30" ht="15">
      <c r="B26" s="259"/>
      <c r="C26" s="3"/>
      <c r="D26" s="265">
        <v>5</v>
      </c>
      <c r="E26" s="286" t="s">
        <v>31</v>
      </c>
      <c r="F26" s="285"/>
      <c r="G26" s="424"/>
      <c r="H26" s="1083">
        <f>IF($P$1=0,0,IF($P$1="Score 2008 version",score!H26,score_2006!H26))</f>
        <v>0</v>
      </c>
      <c r="I26" s="1084"/>
      <c r="J26" s="1084"/>
      <c r="K26" s="1084"/>
      <c r="L26" s="1085"/>
      <c r="M26" s="146">
        <f>IF($P$1=0,0,IF($P$1="Score 2008 version",score!M26,score_2006!M26))</f>
        <v>0</v>
      </c>
      <c r="N26" s="584">
        <f>IF($P$1=0,0,IF($P$1="Score 2008 version",score!N26,score_2006!N26))</f>
        <v>0</v>
      </c>
      <c r="O26" s="146">
        <f>IF($P$1=0,0,IF($P$1="Score 2008 version",score!O26,score_2006!O26))</f>
        <v>0</v>
      </c>
      <c r="P26" s="584">
        <f>IF($P$1=0,0,IF($P$1="Score 2008 version",score!P26,score_2006!P26))</f>
        <v>0</v>
      </c>
      <c r="Q26" s="140"/>
      <c r="R26" s="403"/>
      <c r="S26" s="913"/>
      <c r="T26" s="914"/>
      <c r="U26" s="426"/>
      <c r="V26" s="915"/>
      <c r="W26" s="1104"/>
      <c r="AB26" s="419">
        <f t="shared" si="0"/>
        <v>0</v>
      </c>
      <c r="AD26" s="419">
        <f t="shared" si="1"/>
        <v>0</v>
      </c>
    </row>
    <row r="27" spans="2:30" ht="15">
      <c r="B27" s="259"/>
      <c r="C27" s="3"/>
      <c r="D27" s="265">
        <v>6</v>
      </c>
      <c r="E27" s="262" t="s">
        <v>32</v>
      </c>
      <c r="F27" s="285"/>
      <c r="G27" s="424"/>
      <c r="H27" s="1083">
        <f>IF($P$1=0,0,IF($P$1="Score 2008 version",score!H27,score_2006!H27))</f>
        <v>0</v>
      </c>
      <c r="I27" s="1084"/>
      <c r="J27" s="1084"/>
      <c r="K27" s="1084"/>
      <c r="L27" s="1085"/>
      <c r="M27" s="146">
        <f>IF($P$1=0,0,IF($P$1="Score 2008 version",score!M27,score_2006!M27))</f>
        <v>0</v>
      </c>
      <c r="N27" s="584">
        <f>IF($P$1=0,0,IF($P$1="Score 2008 version",score!N27,score_2006!N27))</f>
        <v>0</v>
      </c>
      <c r="O27" s="146">
        <f>IF($P$1=0,0,IF($P$1="Score 2008 version",score!O27,score_2006!O27))</f>
        <v>0</v>
      </c>
      <c r="P27" s="584">
        <f>IF($P$1=0,0,IF($P$1="Score 2008 version",score!P27,score_2006!P27))</f>
        <v>0</v>
      </c>
      <c r="Q27" s="140"/>
      <c r="R27" s="403"/>
      <c r="S27" s="913"/>
      <c r="T27" s="914"/>
      <c r="U27" s="426"/>
      <c r="V27" s="915"/>
      <c r="W27" s="1104"/>
      <c r="AB27" s="419">
        <f t="shared" si="0"/>
        <v>0</v>
      </c>
      <c r="AD27" s="419">
        <f t="shared" si="1"/>
        <v>0</v>
      </c>
    </row>
    <row r="28" spans="2:30" ht="15">
      <c r="B28" s="259"/>
      <c r="C28" s="3"/>
      <c r="D28" s="265">
        <v>7</v>
      </c>
      <c r="E28" s="287" t="s">
        <v>33</v>
      </c>
      <c r="F28" s="285"/>
      <c r="G28" s="424"/>
      <c r="H28" s="1083">
        <f>IF($P$1=0,0,IF($P$1="Score 2008 version",score!H28,score_2006!H28))</f>
        <v>0</v>
      </c>
      <c r="I28" s="1084"/>
      <c r="J28" s="1084"/>
      <c r="K28" s="1084"/>
      <c r="L28" s="1085"/>
      <c r="M28" s="146">
        <f>IF($P$1=0,0,IF($P$1="Score 2008 version",score!M28,score_2006!M28))</f>
        <v>0</v>
      </c>
      <c r="N28" s="584">
        <f>IF($P$1=0,0,IF($P$1="Score 2008 version",score!N28,score_2006!N28))</f>
        <v>0</v>
      </c>
      <c r="O28" s="146">
        <f>IF($P$1=0,0,IF($P$1="Score 2008 version",score!O28,score_2006!O28))</f>
        <v>0</v>
      </c>
      <c r="P28" s="584">
        <f>IF($P$1=0,0,IF($P$1="Score 2008 version",score!P28,score_2006!P28))</f>
        <v>0</v>
      </c>
      <c r="Q28" s="140"/>
      <c r="R28" s="403"/>
      <c r="S28" s="913"/>
      <c r="T28" s="914"/>
      <c r="U28" s="426"/>
      <c r="V28" s="915"/>
      <c r="W28" s="1104"/>
      <c r="AB28" s="419">
        <f t="shared" si="0"/>
        <v>0</v>
      </c>
      <c r="AD28" s="419">
        <f t="shared" si="1"/>
        <v>0</v>
      </c>
    </row>
    <row r="29" spans="2:30" ht="15">
      <c r="B29" s="259"/>
      <c r="C29" s="3"/>
      <c r="D29" s="265">
        <v>8</v>
      </c>
      <c r="E29" s="261" t="s">
        <v>34</v>
      </c>
      <c r="F29" s="283"/>
      <c r="G29" s="424"/>
      <c r="H29" s="1083">
        <f>IF($P$1=0,0,IF($P$1="Score 2008 version",score!H29,score_2006!H29))</f>
        <v>0</v>
      </c>
      <c r="I29" s="1084"/>
      <c r="J29" s="1084"/>
      <c r="K29" s="1084"/>
      <c r="L29" s="1085"/>
      <c r="M29" s="146">
        <f>IF($P$1=0,0,IF($P$1="Score 2008 version",score!M29,score_2006!M29))</f>
        <v>0</v>
      </c>
      <c r="N29" s="584">
        <f>IF($P$1=0,0,IF($P$1="Score 2008 version",score!N29,score_2006!N29))</f>
        <v>0</v>
      </c>
      <c r="O29" s="146">
        <f>IF($P$1=0,0,IF($P$1="Score 2008 version",score!O29,score_2006!O29))</f>
        <v>0</v>
      </c>
      <c r="P29" s="584">
        <f>IF($P$1=0,0,IF($P$1="Score 2008 version",score!P29,score_2006!P29))</f>
        <v>0</v>
      </c>
      <c r="Q29" s="140"/>
      <c r="R29" s="403"/>
      <c r="S29" s="913"/>
      <c r="T29" s="914"/>
      <c r="U29" s="426"/>
      <c r="V29" s="915"/>
      <c r="W29" s="1104"/>
      <c r="AB29" s="419">
        <f t="shared" si="0"/>
        <v>0</v>
      </c>
      <c r="AD29" s="419">
        <f t="shared" si="1"/>
        <v>0</v>
      </c>
    </row>
    <row r="30" spans="2:30" ht="15">
      <c r="B30" s="259"/>
      <c r="C30" s="278">
        <v>2.2</v>
      </c>
      <c r="D30" s="262" t="s">
        <v>35</v>
      </c>
      <c r="E30" s="288"/>
      <c r="F30" s="285"/>
      <c r="G30" s="424"/>
      <c r="H30" s="1083">
        <f>IF($P$1=0,0,IF($P$1="Score 2008 version",score!H30,score_2006!H30))</f>
        <v>0</v>
      </c>
      <c r="I30" s="1084"/>
      <c r="J30" s="1084"/>
      <c r="K30" s="1084"/>
      <c r="L30" s="1085"/>
      <c r="M30" s="146">
        <f>IF($P$1=0,0,IF($P$1="Score 2008 version",score!M30,score_2006!M30))</f>
        <v>0</v>
      </c>
      <c r="N30" s="584">
        <f>IF($P$1=0,0,IF($P$1="Score 2008 version",score!N30,score_2006!N30))</f>
        <v>0</v>
      </c>
      <c r="O30" s="146">
        <f>IF($P$1=0,0,IF($P$1="Score 2008 version",score!O30,score_2006!O30))</f>
        <v>0</v>
      </c>
      <c r="P30" s="584">
        <f>IF($P$1=0,0,IF($P$1="Score 2008 version",score!P30,score_2006!P30))</f>
        <v>0</v>
      </c>
      <c r="Q30" s="140"/>
      <c r="R30" s="403"/>
      <c r="S30" s="913"/>
      <c r="T30" s="914"/>
      <c r="U30" s="426"/>
      <c r="V30" s="915"/>
      <c r="W30" s="1104"/>
      <c r="AB30" s="419">
        <f t="shared" si="0"/>
        <v>0</v>
      </c>
      <c r="AD30" s="419">
        <f t="shared" si="1"/>
        <v>0</v>
      </c>
    </row>
    <row r="31" spans="2:30" ht="15">
      <c r="B31" s="289"/>
      <c r="C31" s="273">
        <v>2.3</v>
      </c>
      <c r="D31" s="262" t="s">
        <v>36</v>
      </c>
      <c r="E31" s="288"/>
      <c r="F31" s="285"/>
      <c r="G31" s="424"/>
      <c r="H31" s="1083">
        <f>IF($P$1=0,0,IF($P$1="Score 2008 version",score!H31,score_2006!H31))</f>
        <v>0</v>
      </c>
      <c r="I31" s="1084"/>
      <c r="J31" s="1084"/>
      <c r="K31" s="1084"/>
      <c r="L31" s="1085"/>
      <c r="M31" s="146">
        <f>IF($P$1=0,0,IF($P$1="Score 2008 version",score!M31,score_2006!M31))</f>
        <v>0</v>
      </c>
      <c r="N31" s="584">
        <f>IF($P$1=0,0,IF($P$1="Score 2008 version",score!N31,score_2006!N31))</f>
        <v>0</v>
      </c>
      <c r="O31" s="146">
        <f>IF($P$1=0,0,IF($P$1="Score 2008 version",score!O31,score_2006!O31))</f>
        <v>0</v>
      </c>
      <c r="P31" s="584">
        <f>IF($P$1=0,0,IF($P$1="Score 2008 version",score!P31,score_2006!P31))</f>
        <v>0</v>
      </c>
      <c r="Q31" s="140"/>
      <c r="R31" s="403"/>
      <c r="S31" s="913"/>
      <c r="T31" s="914"/>
      <c r="U31" s="426"/>
      <c r="V31" s="915"/>
      <c r="W31" s="1104"/>
      <c r="AB31" s="419">
        <f t="shared" si="0"/>
        <v>0</v>
      </c>
      <c r="AD31" s="419">
        <f t="shared" si="1"/>
        <v>0</v>
      </c>
    </row>
    <row r="32" spans="2:30" ht="15">
      <c r="B32" s="291"/>
      <c r="C32" s="4"/>
      <c r="D32" s="265">
        <v>1</v>
      </c>
      <c r="E32" s="287" t="s">
        <v>37</v>
      </c>
      <c r="F32" s="292"/>
      <c r="G32" s="430"/>
      <c r="H32" s="1083">
        <f>IF($P$1=0,0,IF($P$1="Score 2008 version",score!H32,score_2006!H32))</f>
        <v>0</v>
      </c>
      <c r="I32" s="1084"/>
      <c r="J32" s="1084"/>
      <c r="K32" s="1084"/>
      <c r="L32" s="1085"/>
      <c r="M32" s="146">
        <f>IF($P$1=0,0,IF($P$1="Score 2008 version",score!M32,score_2006!M32))</f>
        <v>0</v>
      </c>
      <c r="N32" s="584">
        <f>IF($P$1=0,0,IF($P$1="Score 2008 version",score!N32,score_2006!N32))</f>
        <v>0</v>
      </c>
      <c r="O32" s="146">
        <f>IF($P$1=0,0,IF($P$1="Score 2008 version",score!O32,score_2006!O32))</f>
        <v>0</v>
      </c>
      <c r="P32" s="589">
        <f>IF($P$1=0,0,IF($P$1="Score 2008 version",score!P32,score_2006!P32))</f>
        <v>0</v>
      </c>
      <c r="Q32" s="145"/>
      <c r="R32" s="403"/>
      <c r="S32" s="921"/>
      <c r="T32" s="922"/>
      <c r="U32" s="431"/>
      <c r="V32" s="923"/>
      <c r="W32" s="1104"/>
      <c r="AB32" s="419">
        <f t="shared" si="0"/>
        <v>0</v>
      </c>
      <c r="AD32" s="419">
        <f t="shared" si="1"/>
        <v>0</v>
      </c>
    </row>
    <row r="33" spans="2:30" ht="15">
      <c r="B33" s="295"/>
      <c r="C33" s="5"/>
      <c r="D33" s="265">
        <v>2</v>
      </c>
      <c r="E33" s="296" t="s">
        <v>38</v>
      </c>
      <c r="F33" s="292"/>
      <c r="G33" s="430"/>
      <c r="H33" s="1092">
        <f>IF($P$1=0,0,IF($P$1="Score 2008 version",score!H33,score_2006!H33))</f>
        <v>0</v>
      </c>
      <c r="I33" s="1093"/>
      <c r="J33" s="1093"/>
      <c r="K33" s="1093"/>
      <c r="L33" s="1094"/>
      <c r="M33" s="146">
        <f>IF($P$1=0,0,IF($P$1="Score 2008 version",score!M33,score_2006!M33))</f>
        <v>0</v>
      </c>
      <c r="N33" s="584">
        <f>IF($P$1=0,0,IF($P$1="Score 2008 version",score!N33,score_2006!N33))</f>
        <v>0</v>
      </c>
      <c r="O33" s="146">
        <f>IF($P$1=0,0,IF($P$1="Score 2008 version",score!O33,score_2006!O33))</f>
        <v>0</v>
      </c>
      <c r="P33" s="589">
        <f>IF($P$1=0,0,IF($P$1="Score 2008 version",score!P33,score_2006!P33))</f>
        <v>0</v>
      </c>
      <c r="Q33" s="145"/>
      <c r="R33" s="403"/>
      <c r="S33" s="921"/>
      <c r="T33" s="922"/>
      <c r="U33" s="431"/>
      <c r="V33" s="923"/>
      <c r="W33" s="1112"/>
      <c r="AB33" s="419">
        <f t="shared" si="0"/>
        <v>0</v>
      </c>
      <c r="AD33" s="419">
        <f t="shared" si="1"/>
        <v>0</v>
      </c>
    </row>
    <row r="34" spans="2:30" ht="15">
      <c r="B34" s="253">
        <v>3</v>
      </c>
      <c r="C34" s="279" t="s">
        <v>39</v>
      </c>
      <c r="D34" s="255"/>
      <c r="E34" s="280"/>
      <c r="F34" s="257"/>
      <c r="G34" s="424"/>
      <c r="H34" s="879"/>
      <c r="I34" s="880"/>
      <c r="J34" s="880"/>
      <c r="K34" s="880"/>
      <c r="L34" s="881"/>
      <c r="M34" s="150">
        <f>IF($P$1=0,0,IF($P$1="Score 2008 version",score!M34,score_2006!M34))</f>
        <v>0</v>
      </c>
      <c r="N34" s="585">
        <f>IF($P$1=0,0,IF($P$1="Score 2008 version",score!N34,score_2006!N34))</f>
        <v>0</v>
      </c>
      <c r="O34" s="150">
        <f>IF($P$1=0,0,IF($P$1="Score 2008 version",score!O34,score_2006!O34))</f>
        <v>0</v>
      </c>
      <c r="P34" s="586">
        <f>IF($P$1=0,0,IF($P$1="Score 2008 version",score!P34,score_2006!P34))</f>
        <v>0</v>
      </c>
      <c r="Q34" s="144">
        <f>IF($P$1=0,0,IF($P$1="Score 2008 version",score!Q34,score_2006!Q34))</f>
        <v>0</v>
      </c>
      <c r="R34" s="403"/>
      <c r="S34" s="924">
        <f>PRODUCT(S35:S45)</f>
        <v>1</v>
      </c>
      <c r="T34" s="919"/>
      <c r="U34" s="429">
        <f>SUM(U35:U45)</f>
        <v>0</v>
      </c>
      <c r="V34" s="920">
        <f>PRODUCT(V35:V45)</f>
        <v>1</v>
      </c>
      <c r="W34" s="1119"/>
      <c r="AB34" s="419">
        <f t="shared" si="0"/>
        <v>0</v>
      </c>
      <c r="AD34" s="419">
        <f t="shared" si="1"/>
        <v>0</v>
      </c>
    </row>
    <row r="35" spans="2:30" ht="15">
      <c r="B35" s="259"/>
      <c r="C35" s="260">
        <v>3.1</v>
      </c>
      <c r="D35" s="281" t="s">
        <v>100</v>
      </c>
      <c r="E35" s="282"/>
      <c r="F35" s="283"/>
      <c r="G35" s="424"/>
      <c r="H35" s="876"/>
      <c r="I35" s="877"/>
      <c r="J35" s="877"/>
      <c r="K35" s="877"/>
      <c r="L35" s="878"/>
      <c r="M35" s="146">
        <f>IF($P$1=0,0,IF($P$1="Score 2008 version",score!M35,score_2006!M35))</f>
        <v>0</v>
      </c>
      <c r="N35" s="587">
        <f>IF($P$1=0,0,IF($P$1="Score 2008 version",score!N35,score_2006!N35))</f>
        <v>0</v>
      </c>
      <c r="O35" s="146">
        <f>IF($P$1=0,0,IF($P$1="Score 2008 version",score!O35,score_2006!O35))</f>
        <v>0</v>
      </c>
      <c r="P35" s="588">
        <f>IF($P$1=0,0,IF($P$1="Score 2008 version",score!P35,score_2006!P35))</f>
        <v>0</v>
      </c>
      <c r="Q35" s="142"/>
      <c r="R35" s="403"/>
      <c r="S35" s="910">
        <v>1</v>
      </c>
      <c r="T35" s="911"/>
      <c r="U35" s="425">
        <v>0</v>
      </c>
      <c r="V35" s="912">
        <v>1</v>
      </c>
      <c r="W35" s="1120"/>
      <c r="AB35" s="419">
        <f t="shared" si="0"/>
        <v>0</v>
      </c>
      <c r="AD35" s="419">
        <f t="shared" si="1"/>
        <v>0</v>
      </c>
    </row>
    <row r="36" spans="2:30" ht="15">
      <c r="B36" s="259"/>
      <c r="C36" s="3"/>
      <c r="D36" s="265">
        <v>1</v>
      </c>
      <c r="E36" s="262" t="s">
        <v>40</v>
      </c>
      <c r="F36" s="285"/>
      <c r="G36" s="424"/>
      <c r="H36" s="1083">
        <f>IF($P$1=0,0,IF($P$1="Score 2008 version",score!H36,score_2006!H36))</f>
        <v>0</v>
      </c>
      <c r="I36" s="1084"/>
      <c r="J36" s="1084"/>
      <c r="K36" s="1084"/>
      <c r="L36" s="1085"/>
      <c r="M36" s="146">
        <f>IF($P$1=0,0,IF($P$1="Score 2008 version",score!M36,score_2006!M36))</f>
        <v>0</v>
      </c>
      <c r="N36" s="584">
        <f>IF($P$1=0,0,IF($P$1="Score 2008 version",score!N36,score_2006!N36))</f>
        <v>0</v>
      </c>
      <c r="O36" s="146">
        <f>IF($P$1=0,0,IF($P$1="Score 2008 version",score!O36,score_2006!O36))</f>
        <v>0</v>
      </c>
      <c r="P36" s="584">
        <f>IF($P$1=0,0,IF($P$1="Score 2008 version",score!P36,score_2006!P36))</f>
        <v>0</v>
      </c>
      <c r="Q36" s="140"/>
      <c r="R36" s="403"/>
      <c r="S36" s="913"/>
      <c r="T36" s="914"/>
      <c r="U36" s="426"/>
      <c r="V36" s="915"/>
      <c r="W36" s="1120"/>
      <c r="AB36" s="419">
        <f t="shared" si="0"/>
        <v>0</v>
      </c>
      <c r="AD36" s="419">
        <f t="shared" si="1"/>
        <v>0</v>
      </c>
    </row>
    <row r="37" spans="2:30" ht="15">
      <c r="B37" s="259"/>
      <c r="C37" s="3"/>
      <c r="D37" s="265">
        <v>2</v>
      </c>
      <c r="E37" s="262" t="s">
        <v>41</v>
      </c>
      <c r="F37" s="285"/>
      <c r="G37" s="424"/>
      <c r="H37" s="1083">
        <f>IF($P$1=0,0,IF($P$1="Score 2008 version",score!H37,score_2006!H37))</f>
        <v>0</v>
      </c>
      <c r="I37" s="1084"/>
      <c r="J37" s="1084"/>
      <c r="K37" s="1084"/>
      <c r="L37" s="1085"/>
      <c r="M37" s="146">
        <f>IF($P$1=0,0,IF($P$1="Score 2008 version",score!M37,score_2006!M37))</f>
        <v>0</v>
      </c>
      <c r="N37" s="584">
        <f>IF($P$1=0,0,IF($P$1="Score 2008 version",score!N37,score_2006!N37))</f>
        <v>0</v>
      </c>
      <c r="O37" s="146">
        <f>IF($P$1=0,0,IF($P$1="Score 2008 version",score!O37,score_2006!O37))</f>
        <v>0</v>
      </c>
      <c r="P37" s="584">
        <f>IF($P$1=0,0,IF($P$1="Score 2008 version",score!P37,score_2006!P37))</f>
        <v>0</v>
      </c>
      <c r="Q37" s="140"/>
      <c r="R37" s="403"/>
      <c r="S37" s="913"/>
      <c r="T37" s="914"/>
      <c r="U37" s="426"/>
      <c r="V37" s="915"/>
      <c r="W37" s="1120"/>
      <c r="AB37" s="419">
        <f t="shared" si="0"/>
        <v>0</v>
      </c>
      <c r="AD37" s="419">
        <f t="shared" si="1"/>
        <v>0</v>
      </c>
    </row>
    <row r="38" spans="2:30" ht="15">
      <c r="B38" s="259"/>
      <c r="C38" s="6"/>
      <c r="D38" s="265">
        <v>3</v>
      </c>
      <c r="E38" s="262" t="s">
        <v>42</v>
      </c>
      <c r="F38" s="285"/>
      <c r="G38" s="424"/>
      <c r="H38" s="1083">
        <f>IF($P$1=0,0,IF($P$1="Score 2008 version",score!H38,score_2006!H38))</f>
        <v>0</v>
      </c>
      <c r="I38" s="1084"/>
      <c r="J38" s="1084"/>
      <c r="K38" s="1084"/>
      <c r="L38" s="1085"/>
      <c r="M38" s="146">
        <f>IF($P$1=0,0,IF($P$1="Score 2008 version",score!M38,score_2006!M38))</f>
        <v>0</v>
      </c>
      <c r="N38" s="584">
        <f>IF($P$1=0,0,IF($P$1="Score 2008 version",score!N38,score_2006!N38))</f>
        <v>0</v>
      </c>
      <c r="O38" s="146">
        <f>IF($P$1=0,0,IF($P$1="Score 2008 version",score!O38,score_2006!O38))</f>
        <v>0</v>
      </c>
      <c r="P38" s="584">
        <f>IF($P$1=0,0,IF($P$1="Score 2008 version",score!P38,score_2006!P38))</f>
        <v>0</v>
      </c>
      <c r="Q38" s="140"/>
      <c r="R38" s="403"/>
      <c r="S38" s="913"/>
      <c r="T38" s="914"/>
      <c r="U38" s="426"/>
      <c r="V38" s="915"/>
      <c r="W38" s="1120"/>
      <c r="AB38" s="419">
        <f t="shared" si="0"/>
        <v>0</v>
      </c>
      <c r="AD38" s="419">
        <f t="shared" si="1"/>
        <v>0</v>
      </c>
    </row>
    <row r="39" spans="2:30" ht="15">
      <c r="B39" s="298"/>
      <c r="C39" s="273">
        <v>3.2</v>
      </c>
      <c r="D39" s="261" t="s">
        <v>43</v>
      </c>
      <c r="E39" s="282"/>
      <c r="F39" s="283"/>
      <c r="G39" s="424"/>
      <c r="H39" s="873"/>
      <c r="I39" s="874"/>
      <c r="J39" s="874"/>
      <c r="K39" s="874"/>
      <c r="L39" s="875"/>
      <c r="M39" s="146">
        <f>IF($P$1=0,0,IF($P$1="Score 2008 version",score!M39,score_2006!M39))</f>
        <v>0</v>
      </c>
      <c r="N39" s="581">
        <f>IF($P$1=0,0,IF($P$1="Score 2008 version",score!N39,score_2006!N39))</f>
        <v>0</v>
      </c>
      <c r="O39" s="146">
        <f>IF($P$1=0,0,IF($P$1="Score 2008 version",score!O39,score_2006!O39))</f>
        <v>0</v>
      </c>
      <c r="P39" s="582">
        <f>IF($P$1=0,0,IF($P$1="Score 2008 version",score!P39,score_2006!P39))</f>
        <v>0</v>
      </c>
      <c r="Q39" s="140"/>
      <c r="R39" s="403"/>
      <c r="S39" s="916"/>
      <c r="T39" s="917"/>
      <c r="U39" s="428"/>
      <c r="V39" s="918"/>
      <c r="W39" s="1120"/>
      <c r="AB39" s="419">
        <f t="shared" si="0"/>
        <v>0</v>
      </c>
      <c r="AD39" s="419">
        <f t="shared" si="1"/>
        <v>0</v>
      </c>
    </row>
    <row r="40" spans="2:30" ht="15">
      <c r="B40" s="298"/>
      <c r="C40" s="3"/>
      <c r="D40" s="265">
        <v>1</v>
      </c>
      <c r="E40" s="262" t="s">
        <v>44</v>
      </c>
      <c r="F40" s="285"/>
      <c r="G40" s="424"/>
      <c r="H40" s="1083">
        <f>IF($P$1=0,0,IF($P$1="Score 2008 version",score!H40,score_2006!H40))</f>
        <v>0</v>
      </c>
      <c r="I40" s="1084"/>
      <c r="J40" s="1084"/>
      <c r="K40" s="1084"/>
      <c r="L40" s="1085"/>
      <c r="M40" s="146">
        <f>IF($P$1=0,0,IF($P$1="Score 2008 version",score!M40,score_2006!M40))</f>
        <v>0</v>
      </c>
      <c r="N40" s="584">
        <f>IF($P$1=0,0,IF($P$1="Score 2008 version",score!N40,score_2006!N40))</f>
        <v>0</v>
      </c>
      <c r="O40" s="146">
        <f>IF($P$1=0,0,IF($P$1="Score 2008 version",score!O40,score_2006!O40))</f>
        <v>0</v>
      </c>
      <c r="P40" s="584">
        <f>IF($P$1=0,0,IF($P$1="Score 2008 version",score!P40,score_2006!P40))</f>
        <v>0</v>
      </c>
      <c r="Q40" s="140"/>
      <c r="R40" s="403"/>
      <c r="S40" s="913"/>
      <c r="T40" s="914"/>
      <c r="U40" s="426"/>
      <c r="V40" s="915"/>
      <c r="W40" s="1120"/>
      <c r="AB40" s="419">
        <f t="shared" si="0"/>
        <v>0</v>
      </c>
      <c r="AD40" s="419">
        <f t="shared" si="1"/>
        <v>0</v>
      </c>
    </row>
    <row r="41" spans="2:30" ht="15">
      <c r="B41" s="298"/>
      <c r="C41" s="6"/>
      <c r="D41" s="265">
        <v>2</v>
      </c>
      <c r="E41" s="262" t="s">
        <v>45</v>
      </c>
      <c r="F41" s="285"/>
      <c r="G41" s="424"/>
      <c r="H41" s="1083">
        <f>IF($P$1=0,0,IF($P$1="Score 2008 version",score!H41,score_2006!H41))</f>
        <v>0</v>
      </c>
      <c r="I41" s="1084"/>
      <c r="J41" s="1084"/>
      <c r="K41" s="1084"/>
      <c r="L41" s="1085"/>
      <c r="M41" s="146">
        <f>IF($P$1=0,0,IF($P$1="Score 2008 version",score!M41,score_2006!M41))</f>
        <v>0</v>
      </c>
      <c r="N41" s="584">
        <f>IF($P$1=0,0,IF($P$1="Score 2008 version",score!N41,score_2006!N41))</f>
        <v>0</v>
      </c>
      <c r="O41" s="146">
        <f>IF($P$1=0,0,IF($P$1="Score 2008 version",score!O41,score_2006!O41))</f>
        <v>0</v>
      </c>
      <c r="P41" s="584">
        <f>IF($P$1=0,0,IF($P$1="Score 2008 version",score!P41,score_2006!P41))</f>
        <v>0</v>
      </c>
      <c r="Q41" s="140"/>
      <c r="R41" s="403"/>
      <c r="S41" s="913"/>
      <c r="T41" s="914"/>
      <c r="U41" s="426"/>
      <c r="V41" s="915"/>
      <c r="W41" s="1120"/>
      <c r="AB41" s="419">
        <f t="shared" si="0"/>
        <v>0</v>
      </c>
      <c r="AD41" s="419">
        <f t="shared" si="1"/>
        <v>0</v>
      </c>
    </row>
    <row r="42" spans="2:30" ht="15">
      <c r="B42" s="300"/>
      <c r="C42" s="273">
        <v>3.3</v>
      </c>
      <c r="D42" s="281" t="s">
        <v>46</v>
      </c>
      <c r="E42" s="281"/>
      <c r="F42" s="301"/>
      <c r="G42" s="424"/>
      <c r="H42" s="873"/>
      <c r="I42" s="874"/>
      <c r="J42" s="874"/>
      <c r="K42" s="874"/>
      <c r="L42" s="875"/>
      <c r="M42" s="146">
        <f>IF($P$1=0,0,IF($P$1="Score 2008 version",score!M42,score_2006!M42))</f>
        <v>0</v>
      </c>
      <c r="N42" s="581">
        <f>IF($P$1=0,0,IF($P$1="Score 2008 version",score!N42,score_2006!N42))</f>
        <v>0</v>
      </c>
      <c r="O42" s="146">
        <f>IF($P$1=0,0,IF($P$1="Score 2008 version",score!O42,score_2006!O42))</f>
        <v>0</v>
      </c>
      <c r="P42" s="582">
        <f>IF($P$1=0,0,IF($P$1="Score 2008 version",score!P42,score_2006!P42))</f>
        <v>0</v>
      </c>
      <c r="Q42" s="140"/>
      <c r="R42" s="403"/>
      <c r="S42" s="916"/>
      <c r="T42" s="917"/>
      <c r="U42" s="428"/>
      <c r="V42" s="918"/>
      <c r="W42" s="1120"/>
      <c r="AB42" s="419">
        <f t="shared" si="0"/>
        <v>0</v>
      </c>
      <c r="AD42" s="419">
        <f t="shared" si="1"/>
        <v>0</v>
      </c>
    </row>
    <row r="43" spans="2:30" ht="15">
      <c r="B43" s="300"/>
      <c r="C43" s="1"/>
      <c r="D43" s="265">
        <v>1</v>
      </c>
      <c r="E43" s="262" t="s">
        <v>101</v>
      </c>
      <c r="F43" s="285"/>
      <c r="G43" s="424"/>
      <c r="H43" s="1083">
        <f>IF($P$1=0,0,IF($P$1="Score 2008 version",score!H43,score_2006!H43))</f>
        <v>0</v>
      </c>
      <c r="I43" s="1084"/>
      <c r="J43" s="1084"/>
      <c r="K43" s="1084"/>
      <c r="L43" s="1085"/>
      <c r="M43" s="146">
        <f>IF($P$1=0,0,IF($P$1="Score 2008 version",score!M43,score_2006!M43))</f>
        <v>0</v>
      </c>
      <c r="N43" s="584">
        <f>IF($P$1=0,0,IF($P$1="Score 2008 version",score!N43,score_2006!N43))</f>
        <v>0</v>
      </c>
      <c r="O43" s="146">
        <f>IF($P$1=0,0,IF($P$1="Score 2008 version",score!O43,score_2006!O43))</f>
        <v>0</v>
      </c>
      <c r="P43" s="584">
        <f>IF($P$1=0,0,IF($P$1="Score 2008 version",score!P43,score_2006!P43))</f>
        <v>0</v>
      </c>
      <c r="Q43" s="140"/>
      <c r="R43" s="403"/>
      <c r="S43" s="913"/>
      <c r="T43" s="914"/>
      <c r="U43" s="426"/>
      <c r="V43" s="915"/>
      <c r="W43" s="1120"/>
      <c r="AB43" s="419">
        <f t="shared" si="0"/>
        <v>0</v>
      </c>
      <c r="AD43" s="419">
        <f t="shared" si="1"/>
        <v>0</v>
      </c>
    </row>
    <row r="44" spans="2:30" ht="15">
      <c r="B44" s="300"/>
      <c r="C44" s="2"/>
      <c r="D44" s="265">
        <v>2</v>
      </c>
      <c r="E44" s="262" t="s">
        <v>47</v>
      </c>
      <c r="F44" s="285"/>
      <c r="G44" s="424"/>
      <c r="H44" s="1083">
        <f>IF($P$1=0,0,IF($P$1="Score 2008 version",score!H44,score_2006!H44))</f>
        <v>0</v>
      </c>
      <c r="I44" s="1084"/>
      <c r="J44" s="1084"/>
      <c r="K44" s="1084"/>
      <c r="L44" s="1085"/>
      <c r="M44" s="146">
        <f>IF($P$1=0,0,IF($P$1="Score 2008 version",score!M44,score_2006!M44))</f>
        <v>0</v>
      </c>
      <c r="N44" s="584">
        <f>IF($P$1=0,0,IF($P$1="Score 2008 version",score!N44,score_2006!N44))</f>
        <v>0</v>
      </c>
      <c r="O44" s="146">
        <f>IF($P$1=0,0,IF($P$1="Score 2008 version",score!O44,score_2006!O44))</f>
        <v>0</v>
      </c>
      <c r="P44" s="584">
        <f>IF($P$1=0,0,IF($P$1="Score 2008 version",score!P44,score_2006!P44))</f>
        <v>0</v>
      </c>
      <c r="Q44" s="140"/>
      <c r="R44" s="403"/>
      <c r="S44" s="913"/>
      <c r="T44" s="914"/>
      <c r="U44" s="426"/>
      <c r="V44" s="915"/>
      <c r="W44" s="1120"/>
      <c r="AB44" s="419">
        <f t="shared" si="0"/>
        <v>0</v>
      </c>
      <c r="AD44" s="419">
        <f t="shared" si="1"/>
        <v>0</v>
      </c>
    </row>
    <row r="45" spans="2:30" ht="15">
      <c r="B45" s="302"/>
      <c r="C45" s="303">
        <v>3.4</v>
      </c>
      <c r="D45" s="262" t="s">
        <v>48</v>
      </c>
      <c r="E45" s="288"/>
      <c r="F45" s="285"/>
      <c r="G45" s="424"/>
      <c r="H45" s="1092">
        <f>IF($P$1=0,0,IF($P$1="Score 2008 version",score!H45,score_2006!H45))</f>
        <v>0</v>
      </c>
      <c r="I45" s="1093"/>
      <c r="J45" s="1093"/>
      <c r="K45" s="1093"/>
      <c r="L45" s="1094"/>
      <c r="M45" s="146">
        <f>IF($P$1=0,0,IF($P$1="Score 2008 version",score!M45,score_2006!M45))</f>
        <v>0</v>
      </c>
      <c r="N45" s="584">
        <f>IF($P$1=0,0,IF($P$1="Score 2008 version",score!N45,score_2006!N45))</f>
        <v>0</v>
      </c>
      <c r="O45" s="146">
        <f>IF($P$1=0,0,IF($P$1="Score 2008 version",score!O45,score_2006!O45))</f>
        <v>0</v>
      </c>
      <c r="P45" s="584">
        <f>IF($P$1=0,0,IF($P$1="Score 2008 version",score!P45,score_2006!P45))</f>
        <v>0</v>
      </c>
      <c r="Q45" s="140"/>
      <c r="R45" s="403"/>
      <c r="S45" s="913"/>
      <c r="T45" s="914"/>
      <c r="U45" s="426"/>
      <c r="V45" s="915"/>
      <c r="W45" s="1121"/>
      <c r="AB45" s="419">
        <f t="shared" si="0"/>
        <v>0</v>
      </c>
      <c r="AD45" s="419">
        <f t="shared" si="1"/>
        <v>0</v>
      </c>
    </row>
    <row r="46" spans="2:30" ht="15">
      <c r="B46" s="253">
        <v>4</v>
      </c>
      <c r="C46" s="279" t="s">
        <v>102</v>
      </c>
      <c r="D46" s="255"/>
      <c r="E46" s="280"/>
      <c r="F46" s="257"/>
      <c r="G46" s="424"/>
      <c r="H46" s="879"/>
      <c r="I46" s="880"/>
      <c r="J46" s="880"/>
      <c r="K46" s="880"/>
      <c r="L46" s="881"/>
      <c r="M46" s="150">
        <f>IF($P$1=0,0,IF($P$1="Score 2008 version",score!M46,score_2006!M46))</f>
        <v>0</v>
      </c>
      <c r="N46" s="585">
        <f>IF($P$1=0,0,IF($P$1="Score 2008 version",score!N46,score_2006!N46))</f>
        <v>0</v>
      </c>
      <c r="O46" s="150">
        <f>IF($P$1=0,0,IF($P$1="Score 2008 version",score!O46,score_2006!O46))</f>
        <v>0</v>
      </c>
      <c r="P46" s="586">
        <f>IF($P$1=0,0,IF($P$1="Score 2008 version",score!P46,score_2006!P46))</f>
        <v>0</v>
      </c>
      <c r="Q46" s="144">
        <f>IF($P$1=0,0,IF($P$1="Score 2008 version",score!Q46,score_2006!Q46))</f>
        <v>0</v>
      </c>
      <c r="R46" s="403"/>
      <c r="S46" s="919">
        <f>PRODUCT(S47:S59)</f>
        <v>1</v>
      </c>
      <c r="T46" s="919"/>
      <c r="U46" s="429">
        <f>SUM(U47:U59)</f>
        <v>0</v>
      </c>
      <c r="V46" s="920">
        <f>PRODUCT(V47:V59)</f>
        <v>1</v>
      </c>
      <c r="W46" s="1103"/>
      <c r="AB46" s="419">
        <f t="shared" si="0"/>
        <v>0</v>
      </c>
      <c r="AD46" s="419">
        <f t="shared" si="1"/>
        <v>0</v>
      </c>
    </row>
    <row r="47" spans="2:30" ht="15">
      <c r="B47" s="259"/>
      <c r="C47" s="260">
        <v>4.1</v>
      </c>
      <c r="D47" s="281" t="s">
        <v>103</v>
      </c>
      <c r="E47" s="281"/>
      <c r="F47" s="301"/>
      <c r="G47" s="304"/>
      <c r="H47" s="873"/>
      <c r="I47" s="874"/>
      <c r="J47" s="874"/>
      <c r="K47" s="874"/>
      <c r="L47" s="875"/>
      <c r="M47" s="146">
        <f>IF($P$1=0,0,IF($P$1="Score 2008 version",score!M47,score_2006!M47))</f>
        <v>0</v>
      </c>
      <c r="N47" s="581">
        <f>IF($P$1=0,0,IF($P$1="Score 2008 version",score!N47,score_2006!N47))</f>
        <v>0</v>
      </c>
      <c r="O47" s="146">
        <f>IF($P$1=0,0,IF($P$1="Score 2008 version",score!O47,score_2006!O47))</f>
        <v>0</v>
      </c>
      <c r="P47" s="582">
        <f>IF($P$1=0,0,IF($P$1="Score 2008 version",score!P47,score_2006!P47))</f>
        <v>0</v>
      </c>
      <c r="Q47" s="140"/>
      <c r="R47" s="403"/>
      <c r="S47" s="916">
        <v>1</v>
      </c>
      <c r="T47" s="917"/>
      <c r="U47" s="428">
        <v>0</v>
      </c>
      <c r="V47" s="918">
        <v>1</v>
      </c>
      <c r="W47" s="1104"/>
      <c r="AB47" s="419">
        <f t="shared" si="0"/>
        <v>0</v>
      </c>
      <c r="AD47" s="419">
        <f t="shared" si="1"/>
        <v>0</v>
      </c>
    </row>
    <row r="48" spans="2:30" ht="15">
      <c r="B48" s="259"/>
      <c r="C48" s="3"/>
      <c r="D48" s="265">
        <v>1</v>
      </c>
      <c r="E48" s="262" t="s">
        <v>104</v>
      </c>
      <c r="F48" s="285"/>
      <c r="G48" s="305"/>
      <c r="H48" s="1083">
        <f>IF($P$1=0,0,IF($P$1="Score 2008 version",score!H48,score_2006!H48))</f>
        <v>0</v>
      </c>
      <c r="I48" s="1084"/>
      <c r="J48" s="1084"/>
      <c r="K48" s="1084"/>
      <c r="L48" s="1085"/>
      <c r="M48" s="146">
        <f>IF($P$1=0,0,IF($P$1="Score 2008 version",score!M48,score_2006!M48))</f>
        <v>0</v>
      </c>
      <c r="N48" s="584">
        <f>IF($P$1=0,0,IF($P$1="Score 2008 version",score!N48,score_2006!N48))</f>
        <v>0</v>
      </c>
      <c r="O48" s="146">
        <f>IF($P$1=0,0,IF($P$1="Score 2008 version",score!O48,score_2006!O48))</f>
        <v>0</v>
      </c>
      <c r="P48" s="584">
        <f>IF($P$1=0,0,IF($P$1="Score 2008 version",score!P48,score_2006!P48))</f>
        <v>0</v>
      </c>
      <c r="Q48" s="140"/>
      <c r="R48" s="403"/>
      <c r="S48" s="913"/>
      <c r="T48" s="914"/>
      <c r="U48" s="426"/>
      <c r="V48" s="915"/>
      <c r="W48" s="1104"/>
      <c r="AB48" s="419">
        <f t="shared" si="0"/>
        <v>0</v>
      </c>
      <c r="AD48" s="419">
        <f t="shared" si="1"/>
        <v>0</v>
      </c>
    </row>
    <row r="49" spans="2:30" ht="15">
      <c r="B49" s="259"/>
      <c r="C49" s="3"/>
      <c r="D49" s="265">
        <v>2</v>
      </c>
      <c r="E49" s="262" t="s">
        <v>211</v>
      </c>
      <c r="F49" s="285"/>
      <c r="G49" s="424"/>
      <c r="H49" s="1083">
        <f>IF($P$1=0,0,IF($P$1="Score 2008 version",score!H49,score_2006!H49))</f>
        <v>0</v>
      </c>
      <c r="I49" s="1084"/>
      <c r="J49" s="1084"/>
      <c r="K49" s="1084"/>
      <c r="L49" s="1085"/>
      <c r="M49" s="146">
        <f>IF($P$1=0,0,IF($P$1="Score 2008 version",score!M49,score_2006!M49))</f>
        <v>0</v>
      </c>
      <c r="N49" s="584">
        <f>IF($P$1=0,0,IF($P$1="Score 2008 version",score!N49,score_2006!N49))</f>
        <v>0</v>
      </c>
      <c r="O49" s="146">
        <f>IF($P$1=0,0,IF($P$1="Score 2008 version",score!O49,score_2006!O49))</f>
        <v>0</v>
      </c>
      <c r="P49" s="584">
        <f>IF($P$1=0,0,IF($P$1="Score 2008 version",score!P49,score_2006!P49))</f>
        <v>0</v>
      </c>
      <c r="Q49" s="140"/>
      <c r="R49" s="403"/>
      <c r="S49" s="913"/>
      <c r="T49" s="914"/>
      <c r="U49" s="426"/>
      <c r="V49" s="915"/>
      <c r="W49" s="1104"/>
      <c r="AB49" s="419">
        <f t="shared" si="0"/>
        <v>0</v>
      </c>
      <c r="AD49" s="419">
        <f t="shared" si="1"/>
        <v>0</v>
      </c>
    </row>
    <row r="50" spans="2:30" ht="15">
      <c r="B50" s="259"/>
      <c r="C50" s="3"/>
      <c r="D50" s="265">
        <v>3</v>
      </c>
      <c r="E50" s="262" t="s">
        <v>105</v>
      </c>
      <c r="F50" s="285"/>
      <c r="G50" s="424"/>
      <c r="H50" s="1083">
        <f>IF($P$1=0,0,IF($P$1="Score 2008 version",score!H50,score_2006!H50))</f>
        <v>0</v>
      </c>
      <c r="I50" s="1084"/>
      <c r="J50" s="1084"/>
      <c r="K50" s="1084"/>
      <c r="L50" s="1085"/>
      <c r="M50" s="146">
        <f>IF($P$1=0,0,IF($P$1="Score 2008 version",score!M50,score_2006!M50))</f>
        <v>0</v>
      </c>
      <c r="N50" s="584">
        <f>IF($P$1=0,0,IF($P$1="Score 2008 version",score!N50,score_2006!N50))</f>
        <v>0</v>
      </c>
      <c r="O50" s="146">
        <f>IF($P$1=0,0,IF($P$1="Score 2008 version",score!O50,score_2006!O50))</f>
        <v>0</v>
      </c>
      <c r="P50" s="584">
        <f>IF($P$1=0,0,IF($P$1="Score 2008 version",score!P50,score_2006!P50))</f>
        <v>0</v>
      </c>
      <c r="Q50" s="140"/>
      <c r="R50" s="403"/>
      <c r="S50" s="913"/>
      <c r="T50" s="914"/>
      <c r="U50" s="426"/>
      <c r="V50" s="915"/>
      <c r="W50" s="1104"/>
      <c r="AB50" s="419">
        <f t="shared" si="0"/>
        <v>0</v>
      </c>
      <c r="AD50" s="419">
        <f t="shared" si="1"/>
        <v>0</v>
      </c>
    </row>
    <row r="51" spans="2:30" ht="15">
      <c r="B51" s="259"/>
      <c r="C51" s="6"/>
      <c r="D51" s="265">
        <v>4</v>
      </c>
      <c r="E51" s="262" t="s">
        <v>212</v>
      </c>
      <c r="F51" s="283"/>
      <c r="G51" s="424"/>
      <c r="H51" s="1083">
        <f>IF($P$1=0,0,IF($P$1="Score 2008 version",score!H51,score_2006!H51))</f>
        <v>0</v>
      </c>
      <c r="I51" s="1084"/>
      <c r="J51" s="1084"/>
      <c r="K51" s="1084"/>
      <c r="L51" s="1085"/>
      <c r="M51" s="146">
        <f>IF($P$1=0,0,IF($P$1="Score 2008 version",score!M51,score_2006!M51))</f>
        <v>0</v>
      </c>
      <c r="N51" s="584">
        <f>IF($P$1=0,0,IF($P$1="Score 2008 version",score!N51,score_2006!N51))</f>
        <v>0</v>
      </c>
      <c r="O51" s="146">
        <f>IF($P$1=0,0,IF($P$1="Score 2008 version",score!O51,score_2006!O51))</f>
        <v>0</v>
      </c>
      <c r="P51" s="584">
        <f>IF($P$1=0,0,IF($P$1="Score 2008 version",score!P51,score_2006!P51))</f>
        <v>0</v>
      </c>
      <c r="Q51" s="140"/>
      <c r="R51" s="403"/>
      <c r="S51" s="913"/>
      <c r="T51" s="914"/>
      <c r="U51" s="426"/>
      <c r="V51" s="915"/>
      <c r="W51" s="1104"/>
      <c r="AB51" s="419">
        <f t="shared" si="0"/>
        <v>0</v>
      </c>
      <c r="AD51" s="419">
        <f t="shared" si="1"/>
        <v>0</v>
      </c>
    </row>
    <row r="52" spans="2:30" ht="15">
      <c r="B52" s="298"/>
      <c r="C52" s="273">
        <v>4.2</v>
      </c>
      <c r="D52" s="281" t="s">
        <v>213</v>
      </c>
      <c r="E52" s="282"/>
      <c r="F52" s="285"/>
      <c r="G52" s="432"/>
      <c r="H52" s="1083"/>
      <c r="I52" s="1106"/>
      <c r="J52" s="1106"/>
      <c r="K52" s="1106"/>
      <c r="L52" s="1107"/>
      <c r="M52" s="146">
        <f>IF($P$1=0,0,IF($P$1="Score 2008 version",score!M52,score_2006!M52))</f>
        <v>0</v>
      </c>
      <c r="N52" s="581">
        <f>IF($P$1=0,0,IF($P$1="Score 2008 version",score!N52,score_2006!N52))</f>
        <v>0</v>
      </c>
      <c r="O52" s="146">
        <f>IF($P$1=0,0,IF($P$1="Score 2008 version",score!O52,score_2006!O52))</f>
        <v>0</v>
      </c>
      <c r="P52" s="582">
        <f>IF($P$1=0,0,IF($P$1="Score 2008 version",score!P52,score_2006!P52))</f>
        <v>0</v>
      </c>
      <c r="Q52" s="140"/>
      <c r="R52" s="403"/>
      <c r="S52" s="916"/>
      <c r="T52" s="917"/>
      <c r="U52" s="428"/>
      <c r="V52" s="918"/>
      <c r="W52" s="1104"/>
      <c r="AB52" s="419">
        <f t="shared" si="0"/>
        <v>0</v>
      </c>
      <c r="AD52" s="419">
        <f t="shared" si="1"/>
        <v>0</v>
      </c>
    </row>
    <row r="53" spans="2:30" ht="15">
      <c r="B53" s="298"/>
      <c r="C53" s="1"/>
      <c r="D53" s="265">
        <v>1</v>
      </c>
      <c r="E53" s="262" t="s">
        <v>106</v>
      </c>
      <c r="F53" s="307"/>
      <c r="G53" s="424"/>
      <c r="H53" s="1083">
        <f>IF($P$1=0,0,IF($P$1="Score 2008 version",score!H53,score_2006!H53))</f>
        <v>0</v>
      </c>
      <c r="I53" s="1084"/>
      <c r="J53" s="1084"/>
      <c r="K53" s="1084"/>
      <c r="L53" s="1085"/>
      <c r="M53" s="146">
        <f>IF($P$1=0,0,IF($P$1="Score 2008 version",score!M53,score_2006!M53))</f>
        <v>0</v>
      </c>
      <c r="N53" s="584">
        <f>IF($P$1=0,0,IF($P$1="Score 2008 version",score!N53,score_2006!N53))</f>
        <v>0</v>
      </c>
      <c r="O53" s="146">
        <f>IF($P$1=0,0,IF($P$1="Score 2008 version",score!O53,score_2006!O53))</f>
        <v>0</v>
      </c>
      <c r="P53" s="584">
        <f>IF($P$1=0,0,IF($P$1="Score 2008 version",score!P53,score_2006!P53))</f>
        <v>0</v>
      </c>
      <c r="Q53" s="140"/>
      <c r="R53" s="403"/>
      <c r="S53" s="913"/>
      <c r="T53" s="914"/>
      <c r="U53" s="426"/>
      <c r="V53" s="915"/>
      <c r="W53" s="1104"/>
      <c r="AB53" s="419">
        <f t="shared" si="0"/>
        <v>0</v>
      </c>
      <c r="AD53" s="419">
        <f t="shared" si="1"/>
        <v>0</v>
      </c>
    </row>
    <row r="54" spans="2:30" ht="15">
      <c r="B54" s="298"/>
      <c r="C54" s="1"/>
      <c r="D54" s="265">
        <v>2</v>
      </c>
      <c r="E54" s="286" t="s">
        <v>107</v>
      </c>
      <c r="F54" s="285"/>
      <c r="G54" s="424"/>
      <c r="H54" s="1083">
        <f>IF($P$1=0,0,IF($P$1="Score 2008 version",score!H54,score_2006!H54))</f>
        <v>0</v>
      </c>
      <c r="I54" s="1084"/>
      <c r="J54" s="1084"/>
      <c r="K54" s="1084"/>
      <c r="L54" s="1085"/>
      <c r="M54" s="146">
        <f>IF($P$1=0,0,IF($P$1="Score 2008 version",score!M54,score_2006!M54))</f>
        <v>0</v>
      </c>
      <c r="N54" s="584">
        <f>IF($P$1=0,0,IF($P$1="Score 2008 version",score!N54,score_2006!N54))</f>
        <v>0</v>
      </c>
      <c r="O54" s="146">
        <f>IF($P$1=0,0,IF($P$1="Score 2008 version",score!O54,score_2006!O54))</f>
        <v>0</v>
      </c>
      <c r="P54" s="584">
        <f>IF($P$1=0,0,IF($P$1="Score 2008 version",score!P54,score_2006!P54))</f>
        <v>0</v>
      </c>
      <c r="Q54" s="140"/>
      <c r="R54" s="403"/>
      <c r="S54" s="913"/>
      <c r="T54" s="914"/>
      <c r="U54" s="426"/>
      <c r="V54" s="915"/>
      <c r="W54" s="1104"/>
      <c r="AB54" s="419">
        <f t="shared" si="0"/>
        <v>0</v>
      </c>
      <c r="AD54" s="419">
        <f t="shared" si="1"/>
        <v>0</v>
      </c>
    </row>
    <row r="55" spans="2:30" ht="15">
      <c r="B55" s="298"/>
      <c r="C55" s="1"/>
      <c r="D55" s="265">
        <v>3</v>
      </c>
      <c r="E55" s="286" t="s">
        <v>108</v>
      </c>
      <c r="F55" s="285"/>
      <c r="G55" s="424"/>
      <c r="H55" s="1083">
        <f>IF($P$1=0,0,IF($P$1="Score 2008 version",score!H55,score_2006!H55))</f>
        <v>0</v>
      </c>
      <c r="I55" s="1084"/>
      <c r="J55" s="1084"/>
      <c r="K55" s="1084"/>
      <c r="L55" s="1085"/>
      <c r="M55" s="146">
        <f>IF($P$1=0,0,IF($P$1="Score 2008 version",score!M55,score_2006!M55))</f>
        <v>0</v>
      </c>
      <c r="N55" s="584">
        <f>IF($P$1=0,0,IF($P$1="Score 2008 version",score!N55,score_2006!N55))</f>
        <v>0</v>
      </c>
      <c r="O55" s="146">
        <f>IF($P$1=0,0,IF($P$1="Score 2008 version",score!O55,score_2006!O55))</f>
        <v>0</v>
      </c>
      <c r="P55" s="584">
        <f>IF($P$1=0,0,IF($P$1="Score 2008 version",score!P55,score_2006!P55))</f>
        <v>0</v>
      </c>
      <c r="Q55" s="140"/>
      <c r="R55" s="403"/>
      <c r="S55" s="913"/>
      <c r="T55" s="914"/>
      <c r="U55" s="426"/>
      <c r="V55" s="915"/>
      <c r="W55" s="1104"/>
      <c r="AB55" s="419">
        <f t="shared" si="0"/>
        <v>0</v>
      </c>
      <c r="AD55" s="419">
        <f t="shared" si="1"/>
        <v>0</v>
      </c>
    </row>
    <row r="56" spans="2:30" ht="15">
      <c r="B56" s="298"/>
      <c r="C56" s="2"/>
      <c r="D56" s="265">
        <v>4</v>
      </c>
      <c r="E56" s="262" t="s">
        <v>109</v>
      </c>
      <c r="F56" s="285"/>
      <c r="G56" s="424"/>
      <c r="H56" s="1083">
        <f>IF($P$1=0,0,IF($P$1="Score 2008 version",score!H56,score_2006!H56))</f>
        <v>0</v>
      </c>
      <c r="I56" s="1084"/>
      <c r="J56" s="1084"/>
      <c r="K56" s="1084"/>
      <c r="L56" s="1085"/>
      <c r="M56" s="146">
        <f>IF($P$1=0,0,IF($P$1="Score 2008 version",score!M56,score_2006!M56))</f>
        <v>0</v>
      </c>
      <c r="N56" s="584">
        <f>IF($P$1=0,0,IF($P$1="Score 2008 version",score!N56,score_2006!N56))</f>
        <v>0</v>
      </c>
      <c r="O56" s="146">
        <f>IF($P$1=0,0,IF($P$1="Score 2008 version",score!O56,score_2006!O56))</f>
        <v>0</v>
      </c>
      <c r="P56" s="584">
        <f>IF($P$1=0,0,IF($P$1="Score 2008 version",score!P56,score_2006!P56))</f>
        <v>0</v>
      </c>
      <c r="Q56" s="140"/>
      <c r="R56" s="403"/>
      <c r="S56" s="913"/>
      <c r="T56" s="914"/>
      <c r="U56" s="426"/>
      <c r="V56" s="915"/>
      <c r="W56" s="1104"/>
      <c r="AB56" s="419">
        <f t="shared" si="0"/>
        <v>0</v>
      </c>
      <c r="AD56" s="419">
        <f t="shared" si="1"/>
        <v>0</v>
      </c>
    </row>
    <row r="57" spans="2:30" ht="15">
      <c r="B57" s="298"/>
      <c r="C57" s="273">
        <v>4.3</v>
      </c>
      <c r="D57" s="281" t="s">
        <v>110</v>
      </c>
      <c r="E57" s="282"/>
      <c r="F57" s="283"/>
      <c r="G57" s="424"/>
      <c r="H57" s="873"/>
      <c r="I57" s="874"/>
      <c r="J57" s="874"/>
      <c r="K57" s="874"/>
      <c r="L57" s="875"/>
      <c r="M57" s="146">
        <f>IF($P$1=0,0,IF($P$1="Score 2008 version",score!M57,score_2006!M57))</f>
        <v>0</v>
      </c>
      <c r="N57" s="581">
        <f>IF($P$1=0,0,IF($P$1="Score 2008 version",score!N57,score_2006!N57))</f>
        <v>0</v>
      </c>
      <c r="O57" s="146">
        <f>IF($P$1=0,0,IF($P$1="Score 2008 version",score!O57,score_2006!O57))</f>
        <v>0</v>
      </c>
      <c r="P57" s="582">
        <f>IF($P$1=0,0,IF($P$1="Score 2008 version",score!P57,score_2006!P57))</f>
        <v>0</v>
      </c>
      <c r="Q57" s="140"/>
      <c r="R57" s="403"/>
      <c r="S57" s="916"/>
      <c r="T57" s="917"/>
      <c r="U57" s="428"/>
      <c r="V57" s="918"/>
      <c r="W57" s="1104"/>
      <c r="AB57" s="419">
        <f t="shared" si="0"/>
        <v>0</v>
      </c>
      <c r="AD57" s="419">
        <f t="shared" si="1"/>
        <v>0</v>
      </c>
    </row>
    <row r="58" spans="2:30" ht="15">
      <c r="B58" s="298"/>
      <c r="C58" s="1"/>
      <c r="D58" s="265">
        <v>1</v>
      </c>
      <c r="E58" s="262" t="s">
        <v>111</v>
      </c>
      <c r="F58" s="285"/>
      <c r="G58" s="424"/>
      <c r="H58" s="1083">
        <f>IF($P$1=0,0,IF($P$1="Score 2008 version",score!H58,score_2006!H58))</f>
        <v>0</v>
      </c>
      <c r="I58" s="1084"/>
      <c r="J58" s="1084"/>
      <c r="K58" s="1084"/>
      <c r="L58" s="1085"/>
      <c r="M58" s="146">
        <f>IF($P$1=0,0,IF($P$1="Score 2008 version",score!M58,score_2006!M58))</f>
        <v>0</v>
      </c>
      <c r="N58" s="584">
        <f>IF($P$1=0,0,IF($P$1="Score 2008 version",score!N58,score_2006!N58))</f>
        <v>0</v>
      </c>
      <c r="O58" s="146">
        <f>IF($P$1=0,0,IF($P$1="Score 2008 version",score!O58,score_2006!O58))</f>
        <v>0</v>
      </c>
      <c r="P58" s="584">
        <f>IF($P$1=0,0,IF($P$1="Score 2008 version",score!P58,score_2006!P58))</f>
        <v>0</v>
      </c>
      <c r="Q58" s="140"/>
      <c r="R58" s="403"/>
      <c r="S58" s="913"/>
      <c r="T58" s="914"/>
      <c r="U58" s="426"/>
      <c r="V58" s="915"/>
      <c r="W58" s="1104"/>
      <c r="AB58" s="419">
        <f t="shared" si="0"/>
        <v>0</v>
      </c>
      <c r="AD58" s="419">
        <f t="shared" si="1"/>
        <v>0</v>
      </c>
    </row>
    <row r="59" spans="2:30" ht="15.75" thickBot="1">
      <c r="B59" s="308"/>
      <c r="C59" s="7"/>
      <c r="D59" s="309">
        <v>2</v>
      </c>
      <c r="E59" s="310" t="s">
        <v>112</v>
      </c>
      <c r="F59" s="311"/>
      <c r="G59" s="433"/>
      <c r="H59" s="1086">
        <f>IF($P$1=0,0,IF($P$1="Score 2008 version",score!H59,score_2006!H59))</f>
        <v>0</v>
      </c>
      <c r="I59" s="1087"/>
      <c r="J59" s="1087"/>
      <c r="K59" s="1087"/>
      <c r="L59" s="1088"/>
      <c r="M59" s="146">
        <f>IF($P$1=0,0,IF($P$1="Score 2008 version",score!M59,score_2006!M59))</f>
        <v>0</v>
      </c>
      <c r="N59" s="590">
        <f>IF($P$1=0,0,IF($P$1="Score 2008 version",score!N59,score_2006!N59))</f>
        <v>0</v>
      </c>
      <c r="O59" s="146">
        <f>IF($P$1=0,0,IF($P$1="Score 2008 version",score!O59,score_2006!O59))</f>
        <v>0</v>
      </c>
      <c r="P59" s="590">
        <f>IF($P$1=0,0,IF($P$1="Score 2008 version",score!P59,score_2006!P59))</f>
        <v>0</v>
      </c>
      <c r="Q59" s="147"/>
      <c r="R59" s="403"/>
      <c r="S59" s="913"/>
      <c r="T59" s="914"/>
      <c r="U59" s="426"/>
      <c r="V59" s="915"/>
      <c r="W59" s="1105"/>
      <c r="AB59" s="419">
        <f t="shared" si="0"/>
        <v>0</v>
      </c>
      <c r="AD59" s="419">
        <f t="shared" si="1"/>
        <v>0</v>
      </c>
    </row>
    <row r="60" spans="2:30" ht="15.75" thickBot="1">
      <c r="B60" s="313" t="s">
        <v>113</v>
      </c>
      <c r="C60" s="314" t="s">
        <v>49</v>
      </c>
      <c r="D60" s="315"/>
      <c r="E60" s="315"/>
      <c r="F60" s="316"/>
      <c r="G60" s="317"/>
      <c r="H60" s="882"/>
      <c r="I60" s="883"/>
      <c r="J60" s="883"/>
      <c r="K60" s="883"/>
      <c r="L60" s="884"/>
      <c r="M60" s="154">
        <f>IF($P$1=0,0,IF($P$1="Score 2008 version",score!M60,score_2006!M60))</f>
        <v>0</v>
      </c>
      <c r="N60" s="591">
        <f>IF($P$1=0,0,IF($P$1="Score 2008 version",score!N60,score_2006!N60))</f>
        <v>0</v>
      </c>
      <c r="O60" s="154">
        <f>IF($P$1=0,0,IF($P$1="Score 2008 version",score!O60,score_2006!O60))</f>
        <v>0</v>
      </c>
      <c r="P60" s="592">
        <f>IF($P$1=0,0,IF($P$1="Score 2008 version",score!P60,score_2006!P60))</f>
        <v>0</v>
      </c>
      <c r="Q60" s="148">
        <f>IF($P$1=0,0,IF($P$1="Score 2008 version",score!Q60,score_2006!Q60))</f>
        <v>0</v>
      </c>
      <c r="R60" s="403"/>
      <c r="S60" s="925">
        <f>PRODUCT(S61,S74,S96)</f>
        <v>1</v>
      </c>
      <c r="T60" s="925"/>
      <c r="U60" s="434">
        <f>SUM(U61,U74,U96)</f>
        <v>0</v>
      </c>
      <c r="V60" s="926">
        <f>PRODUCT(V61,V74,V96)</f>
        <v>1</v>
      </c>
      <c r="W60" s="885"/>
      <c r="AB60" s="419">
        <f t="shared" si="0"/>
        <v>0</v>
      </c>
      <c r="AD60" s="419">
        <f t="shared" si="1"/>
        <v>0</v>
      </c>
    </row>
    <row r="61" spans="2:30" ht="15">
      <c r="B61" s="253">
        <v>1</v>
      </c>
      <c r="C61" s="318" t="s">
        <v>50</v>
      </c>
      <c r="D61" s="319"/>
      <c r="E61" s="280"/>
      <c r="F61" s="257"/>
      <c r="G61" s="422"/>
      <c r="H61" s="886"/>
      <c r="I61" s="887"/>
      <c r="J61" s="887"/>
      <c r="K61" s="887"/>
      <c r="L61" s="888"/>
      <c r="M61" s="139">
        <f>IF($P$1=0,0,IF($P$1="Score 2008 version",score!M61,score_2006!M61))</f>
        <v>0</v>
      </c>
      <c r="N61" s="593">
        <f>IF($P$1=0,0,IF($P$1="Score 2008 version",score!N61,score_2006!N61))</f>
        <v>0</v>
      </c>
      <c r="O61" s="139">
        <f>IF($P$1=0,0,IF($P$1="Score 2008 version",score!O61,score_2006!O61))</f>
        <v>0</v>
      </c>
      <c r="P61" s="594">
        <f>IF($P$1=0,0,IF($P$1="Score 2008 version",score!P61,score_2006!P61))</f>
        <v>0</v>
      </c>
      <c r="Q61" s="149">
        <f>IF($P$1=0,0,IF($P$1="Score 2008 version",score!Q61,score_2006!Q61))</f>
        <v>0</v>
      </c>
      <c r="R61" s="403"/>
      <c r="S61" s="927">
        <f>PRODUCT(S62:S73)</f>
        <v>1</v>
      </c>
      <c r="T61" s="927"/>
      <c r="U61" s="435">
        <f>SUM(U62:U73)</f>
        <v>0</v>
      </c>
      <c r="V61" s="928">
        <f>PRODUCT(V62:V73)</f>
        <v>1</v>
      </c>
      <c r="W61" s="1113"/>
      <c r="AB61" s="419">
        <f t="shared" si="0"/>
        <v>0</v>
      </c>
      <c r="AD61" s="419">
        <f t="shared" si="1"/>
        <v>0</v>
      </c>
    </row>
    <row r="62" spans="2:30" ht="15">
      <c r="B62" s="298"/>
      <c r="C62" s="273">
        <v>1.1</v>
      </c>
      <c r="D62" s="261" t="s">
        <v>51</v>
      </c>
      <c r="E62" s="282"/>
      <c r="F62" s="283"/>
      <c r="G62" s="424"/>
      <c r="H62" s="873"/>
      <c r="I62" s="874"/>
      <c r="J62" s="874"/>
      <c r="K62" s="874"/>
      <c r="L62" s="875"/>
      <c r="M62" s="146">
        <f>IF($P$1=0,0,IF($P$1="Score 2008 version",score!M62,score_2006!M62))</f>
        <v>0</v>
      </c>
      <c r="N62" s="581">
        <f>IF($P$1=0,0,IF($P$1="Score 2008 version",score!N62,score_2006!N62))</f>
        <v>0</v>
      </c>
      <c r="O62" s="146">
        <f>IF($P$1=0,0,IF($P$1="Score 2008 version",score!O62,score_2006!O62))</f>
        <v>0</v>
      </c>
      <c r="P62" s="582">
        <f>IF($P$1=0,0,IF($P$1="Score 2008 version",score!P62,score_2006!P62))</f>
        <v>0</v>
      </c>
      <c r="Q62" s="140"/>
      <c r="R62" s="403"/>
      <c r="S62" s="916">
        <v>1</v>
      </c>
      <c r="T62" s="916"/>
      <c r="U62" s="436">
        <v>0</v>
      </c>
      <c r="V62" s="918">
        <v>1</v>
      </c>
      <c r="W62" s="1114"/>
      <c r="AB62" s="419">
        <f t="shared" si="0"/>
        <v>0</v>
      </c>
      <c r="AD62" s="419">
        <f t="shared" si="1"/>
        <v>0</v>
      </c>
    </row>
    <row r="63" spans="2:30" ht="15">
      <c r="B63" s="298"/>
      <c r="C63" s="1"/>
      <c r="D63" s="265">
        <v>1</v>
      </c>
      <c r="E63" s="262" t="s">
        <v>52</v>
      </c>
      <c r="F63" s="285"/>
      <c r="G63" s="424"/>
      <c r="H63" s="1083">
        <f>IF($P$1=0,0,IF($P$1="Score 2008 version",score!H63,score_2006!H63))</f>
        <v>0</v>
      </c>
      <c r="I63" s="1084"/>
      <c r="J63" s="1084"/>
      <c r="K63" s="1084"/>
      <c r="L63" s="1085"/>
      <c r="M63" s="146">
        <f>IF($P$1=0,0,IF($P$1="Score 2008 version",score!M63,score_2006!M63))</f>
        <v>0</v>
      </c>
      <c r="N63" s="584">
        <f>IF($P$1=0,0,IF($P$1="Score 2008 version",score!N63,score_2006!N63))</f>
        <v>0</v>
      </c>
      <c r="O63" s="146">
        <f>IF($P$1=0,0,IF($P$1="Score 2008 version",score!O63,score_2006!O63))</f>
        <v>0</v>
      </c>
      <c r="P63" s="584">
        <f>IF($P$1=0,0,IF($P$1="Score 2008 version",score!P63,score_2006!P63))</f>
        <v>0</v>
      </c>
      <c r="Q63" s="140"/>
      <c r="R63" s="403"/>
      <c r="S63" s="913"/>
      <c r="T63" s="913"/>
      <c r="U63" s="437"/>
      <c r="V63" s="915"/>
      <c r="W63" s="1114"/>
      <c r="AB63" s="419">
        <f t="shared" si="0"/>
        <v>0</v>
      </c>
      <c r="AD63" s="419">
        <f t="shared" si="1"/>
        <v>0</v>
      </c>
    </row>
    <row r="64" spans="2:30" ht="15">
      <c r="B64" s="298"/>
      <c r="C64" s="1"/>
      <c r="D64" s="265">
        <v>2</v>
      </c>
      <c r="E64" s="998" t="s">
        <v>53</v>
      </c>
      <c r="F64" s="1005"/>
      <c r="G64" s="424"/>
      <c r="H64" s="1083">
        <f>IF($P$1=0,0,IF($P$1="Score 2008 version",score!H64,score_2006!H64))</f>
        <v>0</v>
      </c>
      <c r="I64" s="1084"/>
      <c r="J64" s="1084"/>
      <c r="K64" s="1084"/>
      <c r="L64" s="1085"/>
      <c r="M64" s="146">
        <f>IF($P$1=0,0,IF($P$1="Score 2008 version",score!M64,score_2006!M64))</f>
        <v>0</v>
      </c>
      <c r="N64" s="584">
        <f>IF($P$1=0,0,IF($P$1="Score 2008 version",score!N64,score_2006!N64))</f>
        <v>0</v>
      </c>
      <c r="O64" s="146">
        <f>IF($P$1=0,0,IF($P$1="Score 2008 version",score!O64,score_2006!O64))</f>
        <v>0</v>
      </c>
      <c r="P64" s="584">
        <f>IF($P$1=0,0,IF($P$1="Score 2008 version",score!P64,score_2006!P64))</f>
        <v>0</v>
      </c>
      <c r="Q64" s="140"/>
      <c r="R64" s="403"/>
      <c r="S64" s="913"/>
      <c r="T64" s="913"/>
      <c r="U64" s="437"/>
      <c r="V64" s="915"/>
      <c r="W64" s="1114"/>
      <c r="AB64" s="419">
        <f t="shared" si="0"/>
        <v>0</v>
      </c>
      <c r="AD64" s="419">
        <f t="shared" si="1"/>
        <v>0</v>
      </c>
    </row>
    <row r="65" spans="2:30" ht="15">
      <c r="B65" s="298"/>
      <c r="C65" s="2"/>
      <c r="D65" s="265">
        <v>3</v>
      </c>
      <c r="E65" s="262" t="s">
        <v>54</v>
      </c>
      <c r="F65" s="285"/>
      <c r="G65" s="424"/>
      <c r="H65" s="1083">
        <f>IF($P$1=0,0,IF($P$1="Score 2008 version",score!H65,score_2006!H65))</f>
        <v>0</v>
      </c>
      <c r="I65" s="1084"/>
      <c r="J65" s="1084"/>
      <c r="K65" s="1084"/>
      <c r="L65" s="1085"/>
      <c r="M65" s="146">
        <f>IF($P$1=0,0,IF($P$1="Score 2008 version",score!M65,score_2006!M65))</f>
        <v>0</v>
      </c>
      <c r="N65" s="584">
        <f>IF($P$1=0,0,IF($P$1="Score 2008 version",score!N65,score_2006!N65))</f>
        <v>0</v>
      </c>
      <c r="O65" s="146">
        <f>IF($P$1=0,0,IF($P$1="Score 2008 version",score!O65,score_2006!O65))</f>
        <v>0</v>
      </c>
      <c r="P65" s="584">
        <f>IF($P$1=0,0,IF($P$1="Score 2008 version",score!P65,score_2006!P65))</f>
        <v>0</v>
      </c>
      <c r="Q65" s="140"/>
      <c r="R65" s="403"/>
      <c r="S65" s="913"/>
      <c r="T65" s="913"/>
      <c r="U65" s="437"/>
      <c r="V65" s="915"/>
      <c r="W65" s="1114"/>
      <c r="AB65" s="419">
        <f t="shared" si="0"/>
        <v>0</v>
      </c>
      <c r="AD65" s="419">
        <f t="shared" si="1"/>
        <v>0</v>
      </c>
    </row>
    <row r="66" spans="2:30" ht="15">
      <c r="B66" s="298"/>
      <c r="C66" s="260">
        <v>1.2</v>
      </c>
      <c r="D66" s="261" t="s">
        <v>114</v>
      </c>
      <c r="E66" s="282"/>
      <c r="F66" s="283"/>
      <c r="G66" s="424"/>
      <c r="H66" s="873"/>
      <c r="I66" s="874"/>
      <c r="J66" s="874"/>
      <c r="K66" s="874"/>
      <c r="L66" s="875"/>
      <c r="M66" s="146">
        <f>IF($P$1=0,0,IF($P$1="Score 2008 version",score!M66,score_2006!M66))</f>
        <v>0</v>
      </c>
      <c r="N66" s="581">
        <f>IF($P$1=0,0,IF($P$1="Score 2008 version",score!N66,score_2006!N66))</f>
        <v>0</v>
      </c>
      <c r="O66" s="146">
        <f>IF($P$1=0,0,IF($P$1="Score 2008 version",score!O66,score_2006!O66))</f>
        <v>0</v>
      </c>
      <c r="P66" s="582">
        <f>IF($P$1=0,0,IF($P$1="Score 2008 version",score!P66,score_2006!P66))</f>
        <v>0</v>
      </c>
      <c r="Q66" s="140"/>
      <c r="R66" s="403"/>
      <c r="S66" s="916"/>
      <c r="T66" s="916"/>
      <c r="U66" s="436"/>
      <c r="V66" s="918"/>
      <c r="W66" s="1114"/>
      <c r="AB66" s="419">
        <f t="shared" si="0"/>
        <v>0</v>
      </c>
      <c r="AD66" s="419">
        <f t="shared" si="1"/>
        <v>0</v>
      </c>
    </row>
    <row r="67" spans="2:30" ht="15">
      <c r="B67" s="298"/>
      <c r="C67" s="1"/>
      <c r="D67" s="265">
        <v>1</v>
      </c>
      <c r="E67" s="1006" t="s">
        <v>55</v>
      </c>
      <c r="F67" s="1005"/>
      <c r="G67" s="424"/>
      <c r="H67" s="1083">
        <f>IF($P$1=0,0,IF($P$1="Score 2008 version",score!H67,score_2006!H67))</f>
        <v>0</v>
      </c>
      <c r="I67" s="1084"/>
      <c r="J67" s="1084"/>
      <c r="K67" s="1084"/>
      <c r="L67" s="1085"/>
      <c r="M67" s="146">
        <f>IF($P$1=0,0,IF($P$1="Score 2008 version",score!M67,score_2006!M67))</f>
        <v>0</v>
      </c>
      <c r="N67" s="584">
        <f>IF($P$1=0,0,IF($P$1="Score 2008 version",score!N67,score_2006!N67))</f>
        <v>0</v>
      </c>
      <c r="O67" s="146">
        <f>IF($P$1=0,0,IF($P$1="Score 2008 version",score!O67,score_2006!O67))</f>
        <v>0</v>
      </c>
      <c r="P67" s="584">
        <f>IF($P$1=0,0,IF($P$1="Score 2008 version",score!P67,score_2006!P67))</f>
        <v>0</v>
      </c>
      <c r="Q67" s="140"/>
      <c r="R67" s="403"/>
      <c r="S67" s="913"/>
      <c r="T67" s="913"/>
      <c r="U67" s="437"/>
      <c r="V67" s="915"/>
      <c r="W67" s="1114"/>
      <c r="AB67" s="419">
        <f t="shared" si="0"/>
        <v>0</v>
      </c>
      <c r="AD67" s="419">
        <f t="shared" si="1"/>
        <v>0</v>
      </c>
    </row>
    <row r="68" spans="2:30" ht="15">
      <c r="B68" s="298"/>
      <c r="C68" s="1"/>
      <c r="D68" s="265">
        <v>2</v>
      </c>
      <c r="E68" s="262" t="s">
        <v>56</v>
      </c>
      <c r="F68" s="285"/>
      <c r="G68" s="424"/>
      <c r="H68" s="1083">
        <f>IF($P$1=0,0,IF($P$1="Score 2008 version",score!H68,score_2006!H68))</f>
        <v>0</v>
      </c>
      <c r="I68" s="1084"/>
      <c r="J68" s="1084"/>
      <c r="K68" s="1084"/>
      <c r="L68" s="1085"/>
      <c r="M68" s="146">
        <f>IF($P$1=0,0,IF($P$1="Score 2008 version",score!M68,score_2006!M68))</f>
        <v>0</v>
      </c>
      <c r="N68" s="584">
        <f>IF($P$1=0,0,IF($P$1="Score 2008 version",score!N68,score_2006!N68))</f>
        <v>0</v>
      </c>
      <c r="O68" s="146">
        <f>IF($P$1=0,0,IF($P$1="Score 2008 version",score!O68,score_2006!O68))</f>
        <v>0</v>
      </c>
      <c r="P68" s="584">
        <f>IF($P$1=0,0,IF($P$1="Score 2008 version",score!P68,score_2006!P68))</f>
        <v>0</v>
      </c>
      <c r="Q68" s="140"/>
      <c r="R68" s="403"/>
      <c r="S68" s="913"/>
      <c r="T68" s="913"/>
      <c r="U68" s="437"/>
      <c r="V68" s="915"/>
      <c r="W68" s="1114"/>
      <c r="AB68" s="419">
        <f t="shared" si="0"/>
        <v>0</v>
      </c>
      <c r="AD68" s="419">
        <f t="shared" si="1"/>
        <v>0</v>
      </c>
    </row>
    <row r="69" spans="2:30" ht="15">
      <c r="B69" s="321"/>
      <c r="C69" s="2"/>
      <c r="D69" s="265">
        <v>3</v>
      </c>
      <c r="E69" s="262" t="s">
        <v>57</v>
      </c>
      <c r="F69" s="285"/>
      <c r="G69" s="424"/>
      <c r="H69" s="1083">
        <f>IF($P$1=0,0,IF($P$1="Score 2008 version",score!H69,score_2006!H69))</f>
        <v>0</v>
      </c>
      <c r="I69" s="1084"/>
      <c r="J69" s="1084"/>
      <c r="K69" s="1084"/>
      <c r="L69" s="1085"/>
      <c r="M69" s="146">
        <f>IF($P$1=0,0,IF($P$1="Score 2008 version",score!M69,score_2006!M69))</f>
        <v>0</v>
      </c>
      <c r="N69" s="584">
        <f>IF($P$1=0,0,IF($P$1="Score 2008 version",score!N69,score_2006!N69))</f>
        <v>0</v>
      </c>
      <c r="O69" s="146">
        <f>IF($P$1=0,0,IF($P$1="Score 2008 version",score!O69,score_2006!O69))</f>
        <v>0</v>
      </c>
      <c r="P69" s="584">
        <f>IF($P$1=0,0,IF($P$1="Score 2008 version",score!P69,score_2006!P69))</f>
        <v>0</v>
      </c>
      <c r="Q69" s="140"/>
      <c r="R69" s="403"/>
      <c r="S69" s="915"/>
      <c r="T69" s="915"/>
      <c r="U69" s="437"/>
      <c r="V69" s="915"/>
      <c r="W69" s="1114"/>
      <c r="AB69" s="419">
        <f t="shared" si="0"/>
        <v>0</v>
      </c>
      <c r="AD69" s="419">
        <f t="shared" si="1"/>
        <v>0</v>
      </c>
    </row>
    <row r="70" spans="2:30" ht="15">
      <c r="B70" s="322"/>
      <c r="C70" s="260">
        <v>1.3</v>
      </c>
      <c r="D70" s="261" t="s">
        <v>58</v>
      </c>
      <c r="E70" s="282"/>
      <c r="F70" s="282"/>
      <c r="G70" s="323"/>
      <c r="H70" s="873"/>
      <c r="I70" s="874"/>
      <c r="J70" s="874"/>
      <c r="K70" s="874"/>
      <c r="L70" s="875"/>
      <c r="M70" s="146">
        <f>IF($P$1=0,0,IF($P$1="Score 2008 version",score!M70,0))</f>
        <v>0</v>
      </c>
      <c r="N70" s="584">
        <f>IF($P$1=0,0,IF($P$1="Score 2008 version",score!N70,0))</f>
        <v>0</v>
      </c>
      <c r="O70" s="146">
        <f>IF($P$1=0,0,IF($P$1="Score 2008 version",score!O70,0))</f>
        <v>0</v>
      </c>
      <c r="P70" s="584">
        <f>IF($P$1=0,0,IF($P$1="Score 2008 version",score!P70,0))</f>
        <v>0</v>
      </c>
      <c r="Q70" s="140"/>
      <c r="R70" s="403"/>
      <c r="S70" s="438"/>
      <c r="T70" s="438"/>
      <c r="U70" s="439"/>
      <c r="V70" s="438"/>
      <c r="W70" s="1114"/>
      <c r="AB70" s="419">
        <f t="shared" si="0"/>
        <v>0</v>
      </c>
      <c r="AD70" s="419">
        <f t="shared" si="1"/>
        <v>0</v>
      </c>
    </row>
    <row r="71" spans="2:30" ht="15">
      <c r="B71" s="322"/>
      <c r="C71" s="1"/>
      <c r="D71" s="265">
        <v>1</v>
      </c>
      <c r="E71" s="984" t="s">
        <v>59</v>
      </c>
      <c r="F71" s="985"/>
      <c r="G71" s="323"/>
      <c r="H71" s="1083">
        <f>IF($P$1=0,0,IF($P$1="Score 2008 version",score!H71,0))</f>
        <v>0</v>
      </c>
      <c r="I71" s="1084"/>
      <c r="J71" s="1084"/>
      <c r="K71" s="1084"/>
      <c r="L71" s="1085"/>
      <c r="M71" s="146">
        <f>IF($P$1=0,0,IF($P$1="Score 2008 version",score!M71,0))</f>
        <v>0</v>
      </c>
      <c r="N71" s="584">
        <f>IF($P$1=0,0,IF($P$1="Score 2008 version",score!N71,0))</f>
        <v>0</v>
      </c>
      <c r="O71" s="146">
        <f>IF($P$1=0,0,IF($P$1="Score 2008 version",score!O71,0))</f>
        <v>0</v>
      </c>
      <c r="P71" s="584">
        <f>IF($P$1=0,0,IF($P$1="Score 2008 version",score!P71,0))</f>
        <v>0</v>
      </c>
      <c r="Q71" s="140"/>
      <c r="R71" s="403"/>
      <c r="S71" s="438"/>
      <c r="T71" s="438"/>
      <c r="U71" s="439"/>
      <c r="V71" s="438"/>
      <c r="W71" s="1114"/>
      <c r="AB71" s="419">
        <f t="shared" si="0"/>
        <v>0</v>
      </c>
      <c r="AD71" s="419">
        <f t="shared" si="1"/>
        <v>0</v>
      </c>
    </row>
    <row r="72" spans="2:30" ht="15">
      <c r="B72" s="298"/>
      <c r="C72" s="1"/>
      <c r="D72" s="265">
        <v>2</v>
      </c>
      <c r="E72" s="984" t="s">
        <v>210</v>
      </c>
      <c r="F72" s="985"/>
      <c r="G72" s="323"/>
      <c r="H72" s="1083">
        <f>IF($P$1=0,0,IF($P$1="Score 2008 version",score!H72,0))</f>
        <v>0</v>
      </c>
      <c r="I72" s="1084"/>
      <c r="J72" s="1084"/>
      <c r="K72" s="1084"/>
      <c r="L72" s="1085"/>
      <c r="M72" s="146">
        <f>IF($P$1=0,0,IF($P$1="Score 2008 version",score!M72,0))</f>
        <v>0</v>
      </c>
      <c r="N72" s="584">
        <f>IF($P$1=0,0,IF($P$1="Score 2008 version",score!N72,0))</f>
        <v>0</v>
      </c>
      <c r="O72" s="146">
        <f>IF($P$1=0,0,IF($P$1="Score 2008 version",score!O72,0))</f>
        <v>0</v>
      </c>
      <c r="P72" s="584">
        <f>IF($P$1=0,0,IF($P$1="Score 2008 version",score!P72,0))</f>
        <v>0</v>
      </c>
      <c r="Q72" s="140"/>
      <c r="R72" s="403"/>
      <c r="S72" s="438"/>
      <c r="T72" s="438"/>
      <c r="U72" s="439"/>
      <c r="V72" s="438"/>
      <c r="W72" s="1114"/>
      <c r="AB72" s="419">
        <f aca="true" t="shared" si="2" ref="AB72:AB135">N72</f>
        <v>0</v>
      </c>
      <c r="AD72" s="419">
        <f aca="true" t="shared" si="3" ref="AD72:AD135">P72</f>
        <v>0</v>
      </c>
    </row>
    <row r="73" spans="2:30" ht="15">
      <c r="B73" s="298"/>
      <c r="C73" s="2"/>
      <c r="D73" s="265">
        <v>3</v>
      </c>
      <c r="E73" s="984" t="s">
        <v>60</v>
      </c>
      <c r="F73" s="985"/>
      <c r="G73" s="323"/>
      <c r="H73" s="1092">
        <f>IF($P$1=0,0,IF($P$1="Score 2008 version",score!H73,0))</f>
        <v>0</v>
      </c>
      <c r="I73" s="1093"/>
      <c r="J73" s="1093"/>
      <c r="K73" s="1093"/>
      <c r="L73" s="1094"/>
      <c r="M73" s="146">
        <f>IF($P$1=0,0,IF($P$1="Score 2008 version",score!M73,0))</f>
        <v>0</v>
      </c>
      <c r="N73" s="584">
        <f>IF($P$1=0,0,IF($P$1="Score 2008 version",score!N73,0))</f>
        <v>0</v>
      </c>
      <c r="O73" s="146">
        <f>IF($P$1=0,0,IF($P$1="Score 2008 version",score!O73,0))</f>
        <v>0</v>
      </c>
      <c r="P73" s="584">
        <f>IF($P$1=0,0,IF($P$1="Score 2008 version",score!P73,0))</f>
        <v>0</v>
      </c>
      <c r="Q73" s="140"/>
      <c r="R73" s="403"/>
      <c r="S73" s="440"/>
      <c r="T73" s="440"/>
      <c r="U73" s="441"/>
      <c r="V73" s="440"/>
      <c r="W73" s="1115"/>
      <c r="AB73" s="419">
        <f t="shared" si="2"/>
        <v>0</v>
      </c>
      <c r="AD73" s="419">
        <f t="shared" si="3"/>
        <v>0</v>
      </c>
    </row>
    <row r="74" spans="2:30" ht="15">
      <c r="B74" s="324">
        <v>2</v>
      </c>
      <c r="C74" s="279" t="s">
        <v>191</v>
      </c>
      <c r="D74" s="255"/>
      <c r="E74" s="255"/>
      <c r="F74" s="280"/>
      <c r="G74" s="424"/>
      <c r="H74" s="879"/>
      <c r="I74" s="880"/>
      <c r="J74" s="880"/>
      <c r="K74" s="880"/>
      <c r="L74" s="881"/>
      <c r="M74" s="150">
        <f>IF($P$1=0,0,IF($P$1="Score 2008 version",score!M74,score_2006!M70))</f>
        <v>0</v>
      </c>
      <c r="N74" s="585">
        <f>IF($P$1=0,0,IF($P$1="Score 2008 version",score!N74,score_2006!N70))</f>
        <v>0</v>
      </c>
      <c r="O74" s="150">
        <f>IF($P$1=0,0,IF($P$1="Score 2008 version",score!O74,score_2006!O70))</f>
        <v>0</v>
      </c>
      <c r="P74" s="586">
        <f>IF($P$1=0,0,IF($P$1="Score 2008 version",score!P74,score_2006!P70))</f>
        <v>0</v>
      </c>
      <c r="Q74" s="144">
        <f>IF($P$1=0,0,IF($P$1="Score 2008 version",score!Q74,score_2006!Q70))</f>
        <v>0</v>
      </c>
      <c r="R74" s="403"/>
      <c r="S74" s="919">
        <f>PRODUCT(S75:S94)</f>
        <v>1</v>
      </c>
      <c r="T74" s="919"/>
      <c r="U74" s="429">
        <f>SUM(U75:U94)</f>
        <v>0</v>
      </c>
      <c r="V74" s="920">
        <f>PRODUCT(V75:V94)</f>
        <v>1</v>
      </c>
      <c r="W74" s="1103"/>
      <c r="AB74" s="419">
        <f t="shared" si="2"/>
        <v>0</v>
      </c>
      <c r="AD74" s="419">
        <f t="shared" si="3"/>
        <v>0</v>
      </c>
    </row>
    <row r="75" spans="2:30" ht="15">
      <c r="B75" s="298"/>
      <c r="C75" s="260">
        <v>2.1</v>
      </c>
      <c r="D75" s="281" t="s">
        <v>192</v>
      </c>
      <c r="E75" s="282"/>
      <c r="F75" s="282"/>
      <c r="G75" s="424"/>
      <c r="H75" s="873"/>
      <c r="I75" s="874"/>
      <c r="J75" s="874"/>
      <c r="K75" s="874"/>
      <c r="L75" s="875"/>
      <c r="M75" s="146">
        <f>IF($P$1=0,0,IF($P$1="Score 2008 version",score!M75,score_2006!M71))</f>
        <v>0</v>
      </c>
      <c r="N75" s="581">
        <f>IF($P$1=0,0,IF($P$1="Score 2008 version",score!N75,score_2006!N71))</f>
        <v>0</v>
      </c>
      <c r="O75" s="146">
        <f>IF($P$1=0,0,IF($P$1="Score 2008 version",score!O75,score_2006!O71))</f>
        <v>0</v>
      </c>
      <c r="P75" s="582">
        <f>IF($P$1=0,0,IF($P$1="Score 2008 version",score!P75,score_2006!P71))</f>
        <v>0</v>
      </c>
      <c r="Q75" s="140"/>
      <c r="R75" s="403"/>
      <c r="S75" s="916">
        <v>1</v>
      </c>
      <c r="T75" s="916"/>
      <c r="U75" s="436">
        <v>0</v>
      </c>
      <c r="V75" s="918">
        <v>1</v>
      </c>
      <c r="W75" s="1104"/>
      <c r="AB75" s="419">
        <f t="shared" si="2"/>
        <v>0</v>
      </c>
      <c r="AD75" s="419">
        <f t="shared" si="3"/>
        <v>0</v>
      </c>
    </row>
    <row r="76" spans="2:30" ht="15">
      <c r="B76" s="298"/>
      <c r="C76" s="3"/>
      <c r="D76" s="265">
        <v>1</v>
      </c>
      <c r="E76" s="262" t="s">
        <v>115</v>
      </c>
      <c r="F76" s="288"/>
      <c r="G76" s="424"/>
      <c r="H76" s="1083">
        <f>IF($P$1=0,0,IF($P$1="Score 2008 version",score!H76,score_2006!H72))</f>
        <v>0</v>
      </c>
      <c r="I76" s="1084"/>
      <c r="J76" s="1084"/>
      <c r="K76" s="1084"/>
      <c r="L76" s="1085"/>
      <c r="M76" s="146">
        <f>IF($P$1=0,0,IF($P$1="Score 2008 version",score!M76,score_2006!M72))</f>
        <v>0</v>
      </c>
      <c r="N76" s="581">
        <f>IF($P$1=0,0,IF($P$1="Score 2008 version",score!N76,score_2006!N72))</f>
        <v>0</v>
      </c>
      <c r="O76" s="146">
        <f>IF($P$1=0,0,IF($P$1="Score 2008 version",score!O76,score_2006!O72))</f>
        <v>0</v>
      </c>
      <c r="P76" s="582">
        <f>IF($P$1=0,0,IF($P$1="Score 2008 version",score!P76,score_2006!P72))</f>
        <v>0</v>
      </c>
      <c r="Q76" s="140"/>
      <c r="R76" s="403"/>
      <c r="S76" s="913"/>
      <c r="T76" s="913"/>
      <c r="U76" s="437"/>
      <c r="V76" s="915"/>
      <c r="W76" s="1104"/>
      <c r="AB76" s="419">
        <f t="shared" si="2"/>
        <v>0</v>
      </c>
      <c r="AD76" s="419">
        <f t="shared" si="3"/>
        <v>0</v>
      </c>
    </row>
    <row r="77" spans="2:30" ht="15">
      <c r="B77" s="298"/>
      <c r="C77" s="6"/>
      <c r="D77" s="265">
        <v>2</v>
      </c>
      <c r="E77" s="286" t="s">
        <v>193</v>
      </c>
      <c r="F77" s="288"/>
      <c r="G77" s="424"/>
      <c r="H77" s="1083">
        <f>IF($P$1=0,0,IF($P$1="Score 2008 version",score!H77,score_2006!H73))</f>
        <v>0</v>
      </c>
      <c r="I77" s="1084"/>
      <c r="J77" s="1084"/>
      <c r="K77" s="1084"/>
      <c r="L77" s="1085"/>
      <c r="M77" s="146">
        <f>IF($P$1=0,0,IF($P$1="Score 2008 version",score!M77,score_2006!M73))</f>
        <v>0</v>
      </c>
      <c r="N77" s="581">
        <f>IF($P$1=0,0,IF($P$1="Score 2008 version",score!N77,score_2006!N73))</f>
        <v>0</v>
      </c>
      <c r="O77" s="146">
        <f>IF($P$1=0,0,IF($P$1="Score 2008 version",score!O77,score_2006!O73))</f>
        <v>0</v>
      </c>
      <c r="P77" s="582">
        <f>IF($P$1=0,0,IF($P$1="Score 2008 version",score!P77,score_2006!P73))</f>
        <v>0</v>
      </c>
      <c r="Q77" s="140"/>
      <c r="R77" s="403"/>
      <c r="S77" s="913"/>
      <c r="T77" s="913"/>
      <c r="U77" s="437"/>
      <c r="V77" s="915"/>
      <c r="W77" s="1104"/>
      <c r="AB77" s="419">
        <f t="shared" si="2"/>
        <v>0</v>
      </c>
      <c r="AD77" s="419">
        <f t="shared" si="3"/>
        <v>0</v>
      </c>
    </row>
    <row r="78" spans="2:30" ht="15">
      <c r="B78" s="298"/>
      <c r="C78" s="273">
        <v>2.2</v>
      </c>
      <c r="D78" s="281" t="s">
        <v>194</v>
      </c>
      <c r="E78" s="282"/>
      <c r="F78" s="282"/>
      <c r="G78" s="424"/>
      <c r="H78" s="873"/>
      <c r="I78" s="874"/>
      <c r="J78" s="874"/>
      <c r="K78" s="874"/>
      <c r="L78" s="875"/>
      <c r="M78" s="146">
        <f>IF($P$1=0,0,IF($P$1="Score 2008 version",score!M78,score_2006!M74))</f>
        <v>0</v>
      </c>
      <c r="N78" s="581">
        <f>IF($P$1=0,0,IF($P$1="Score 2008 version",score!N78,score_2006!N74))</f>
        <v>0</v>
      </c>
      <c r="O78" s="146">
        <f>IF($P$1=0,0,IF($P$1="Score 2008 version",score!O78,score_2006!O74))</f>
        <v>0</v>
      </c>
      <c r="P78" s="582">
        <f>IF($P$1=0,0,IF($P$1="Score 2008 version",score!P78,score_2006!P74))</f>
        <v>0</v>
      </c>
      <c r="Q78" s="140"/>
      <c r="R78" s="403"/>
      <c r="S78" s="916"/>
      <c r="T78" s="916"/>
      <c r="U78" s="436"/>
      <c r="V78" s="918"/>
      <c r="W78" s="1104"/>
      <c r="AB78" s="419">
        <f t="shared" si="2"/>
        <v>0</v>
      </c>
      <c r="AD78" s="419">
        <f t="shared" si="3"/>
        <v>0</v>
      </c>
    </row>
    <row r="79" spans="2:30" ht="15">
      <c r="B79" s="298"/>
      <c r="C79" s="3"/>
      <c r="D79" s="265">
        <v>1</v>
      </c>
      <c r="E79" s="286" t="s">
        <v>195</v>
      </c>
      <c r="F79" s="288"/>
      <c r="G79" s="424"/>
      <c r="H79" s="1083">
        <f>IF($P$1=0,0,IF($P$1="Score 2008 version",score!H79,0))</f>
        <v>0</v>
      </c>
      <c r="I79" s="1084"/>
      <c r="J79" s="1084"/>
      <c r="K79" s="1084"/>
      <c r="L79" s="1085"/>
      <c r="M79" s="146">
        <f>IF($P$1=0,0,IF($P$1="Score 2008 version",score!M79,0))</f>
        <v>0</v>
      </c>
      <c r="N79" s="581">
        <f>IF($P$1=0,0,IF($P$1="Score 2008 version",score!N79,0))</f>
        <v>0</v>
      </c>
      <c r="O79" s="146">
        <f>IF($P$1=0,0,IF($P$1="Score 2008 version",score!O79,0))</f>
        <v>0</v>
      </c>
      <c r="P79" s="582">
        <f>IF($P$1=0,0,IF($P$1="Score 2008 version",score!P79,0))</f>
        <v>0</v>
      </c>
      <c r="Q79" s="140"/>
      <c r="R79" s="403"/>
      <c r="S79" s="913"/>
      <c r="T79" s="913"/>
      <c r="U79" s="437"/>
      <c r="V79" s="915"/>
      <c r="W79" s="1104"/>
      <c r="AB79" s="419">
        <f t="shared" si="2"/>
        <v>0</v>
      </c>
      <c r="AD79" s="419">
        <f t="shared" si="3"/>
        <v>0</v>
      </c>
    </row>
    <row r="80" spans="2:30" ht="15">
      <c r="B80" s="298"/>
      <c r="C80" s="3"/>
      <c r="D80" s="265">
        <v>2</v>
      </c>
      <c r="E80" s="286" t="s">
        <v>196</v>
      </c>
      <c r="F80" s="288"/>
      <c r="G80" s="424"/>
      <c r="H80" s="1083">
        <f>IF($P$1=0,0,IF($P$1="Score 2008 version",score!H80,score_2006!H75))</f>
        <v>0</v>
      </c>
      <c r="I80" s="1084"/>
      <c r="J80" s="1084"/>
      <c r="K80" s="1084"/>
      <c r="L80" s="1085"/>
      <c r="M80" s="146">
        <f>IF($P$1=0,0,IF($P$1="Score 2008 version",score!M80,score_2006!M75))</f>
        <v>0</v>
      </c>
      <c r="N80" s="581">
        <f>IF($P$1=0,0,IF($P$1="Score 2008 version",score!N80,score_2006!N75))</f>
        <v>0</v>
      </c>
      <c r="O80" s="146">
        <f>IF($P$1=0,0,IF($P$1="Score 2008 version",score!O80,score_2006!O75))</f>
        <v>0</v>
      </c>
      <c r="P80" s="582">
        <f>IF($P$1=0,0,IF($P$1="Score 2008 version",score!P80,score_2006!P75))</f>
        <v>0</v>
      </c>
      <c r="Q80" s="140"/>
      <c r="R80" s="403"/>
      <c r="S80" s="913"/>
      <c r="T80" s="913"/>
      <c r="U80" s="437"/>
      <c r="V80" s="915"/>
      <c r="W80" s="1104"/>
      <c r="AB80" s="419">
        <f t="shared" si="2"/>
        <v>0</v>
      </c>
      <c r="AD80" s="419">
        <f t="shared" si="3"/>
        <v>0</v>
      </c>
    </row>
    <row r="81" spans="2:30" ht="15">
      <c r="B81" s="298"/>
      <c r="C81" s="3"/>
      <c r="D81" s="265">
        <v>3</v>
      </c>
      <c r="E81" s="286" t="s">
        <v>197</v>
      </c>
      <c r="F81" s="288"/>
      <c r="G81" s="424"/>
      <c r="H81" s="1083">
        <f>IF($P$1=0,0,IF($P$1="Score 2008 version",score!H81,score_2006!H76))</f>
        <v>0</v>
      </c>
      <c r="I81" s="1084"/>
      <c r="J81" s="1084"/>
      <c r="K81" s="1084"/>
      <c r="L81" s="1085"/>
      <c r="M81" s="146">
        <f>IF($P$1=0,0,IF($P$1="Score 2008 version",score!M81,score_2006!M76))</f>
        <v>0</v>
      </c>
      <c r="N81" s="581">
        <f>IF($P$1=0,0,IF($P$1="Score 2008 version",score!N81,score_2006!N76))</f>
        <v>0</v>
      </c>
      <c r="O81" s="146">
        <f>IF($P$1=0,0,IF($P$1="Score 2008 version",score!O81,score_2006!O76))</f>
        <v>0</v>
      </c>
      <c r="P81" s="582">
        <f>IF($P$1=0,0,IF($P$1="Score 2008 version",score!P81,score_2006!P76))</f>
        <v>0</v>
      </c>
      <c r="Q81" s="140"/>
      <c r="R81" s="403"/>
      <c r="S81" s="913"/>
      <c r="T81" s="913"/>
      <c r="U81" s="437"/>
      <c r="V81" s="915"/>
      <c r="W81" s="1104"/>
      <c r="AB81" s="419">
        <f t="shared" si="2"/>
        <v>0</v>
      </c>
      <c r="AD81" s="419">
        <f t="shared" si="3"/>
        <v>0</v>
      </c>
    </row>
    <row r="82" spans="2:30" ht="15">
      <c r="B82" s="298"/>
      <c r="C82" s="171"/>
      <c r="D82" s="265">
        <v>4</v>
      </c>
      <c r="E82" s="1007" t="s">
        <v>217</v>
      </c>
      <c r="F82" s="999"/>
      <c r="G82" s="424"/>
      <c r="H82" s="1083">
        <f>IF($P$1=0,0,IF($P$1="Score 2008 version",score!H82,0))</f>
        <v>0</v>
      </c>
      <c r="I82" s="1084"/>
      <c r="J82" s="1084"/>
      <c r="K82" s="1084"/>
      <c r="L82" s="1085"/>
      <c r="M82" s="146">
        <f>IF($P$1=0,0,IF($P$1="Score 2008 version",score!M82,0))</f>
        <v>0</v>
      </c>
      <c r="N82" s="581">
        <f>IF($P$1=0,0,IF($P$1="Score 2008 version",score!N82,0))</f>
        <v>0</v>
      </c>
      <c r="O82" s="146">
        <f>IF($P$1=0,0,IF($P$1="Score 2008 version",score!O82,0))</f>
        <v>0</v>
      </c>
      <c r="P82" s="582">
        <f>IF($P$1=0,0,IF($P$1="Score 2008 version",score!P82,0))</f>
        <v>0</v>
      </c>
      <c r="Q82" s="140"/>
      <c r="R82" s="403"/>
      <c r="S82" s="913"/>
      <c r="T82" s="913"/>
      <c r="U82" s="437"/>
      <c r="V82" s="915"/>
      <c r="W82" s="1104"/>
      <c r="AB82" s="419">
        <f t="shared" si="2"/>
        <v>0</v>
      </c>
      <c r="AD82" s="419">
        <f t="shared" si="3"/>
        <v>0</v>
      </c>
    </row>
    <row r="83" spans="2:30" ht="31.5" customHeight="1">
      <c r="B83" s="298"/>
      <c r="C83" s="3"/>
      <c r="D83" s="265">
        <v>5</v>
      </c>
      <c r="E83" s="977" t="s">
        <v>218</v>
      </c>
      <c r="F83" s="978"/>
      <c r="G83" s="424"/>
      <c r="H83" s="1083">
        <f>IF($P$1=0,0,IF($P$1="Score 2008 version",score!H83,score_2006!H77))</f>
        <v>0</v>
      </c>
      <c r="I83" s="1084"/>
      <c r="J83" s="1084"/>
      <c r="K83" s="1084"/>
      <c r="L83" s="1085"/>
      <c r="M83" s="146">
        <f>IF($P$1=0,0,IF($P$1="Score 2008 version",score!M83,score_2006!M77))</f>
        <v>0</v>
      </c>
      <c r="N83" s="581">
        <f>IF($P$1=0,0,IF($P$1="Score 2008 version",score!N83,score_2006!N77))</f>
        <v>0</v>
      </c>
      <c r="O83" s="146">
        <f>IF($P$1=0,0,IF($P$1="Score 2008 version",score!O83,score_2006!O77))</f>
        <v>0</v>
      </c>
      <c r="P83" s="582">
        <f>IF($P$1=0,0,IF($P$1="Score 2008 version",score!P83,score_2006!P77))</f>
        <v>0</v>
      </c>
      <c r="Q83" s="140"/>
      <c r="R83" s="403"/>
      <c r="S83" s="913"/>
      <c r="T83" s="913"/>
      <c r="U83" s="437"/>
      <c r="V83" s="915"/>
      <c r="W83" s="1104"/>
      <c r="AB83" s="419">
        <f t="shared" si="2"/>
        <v>0</v>
      </c>
      <c r="AD83" s="419">
        <f t="shared" si="3"/>
        <v>0</v>
      </c>
    </row>
    <row r="84" spans="2:30" ht="15">
      <c r="B84" s="321"/>
      <c r="C84" s="172"/>
      <c r="D84" s="265">
        <v>6</v>
      </c>
      <c r="E84" s="1004" t="s">
        <v>198</v>
      </c>
      <c r="F84" s="999"/>
      <c r="G84" s="427"/>
      <c r="H84" s="1092">
        <f>IF($P$1=0,0,IF($P$1="Score 2008 version",score!H84,score_2006!H78))</f>
        <v>0</v>
      </c>
      <c r="I84" s="1093"/>
      <c r="J84" s="1093"/>
      <c r="K84" s="1093"/>
      <c r="L84" s="1094"/>
      <c r="M84" s="143">
        <f>IF($P$1=0,0,IF($P$1="Score 2008 version",score!M84,score_2006!M78))</f>
        <v>0</v>
      </c>
      <c r="N84" s="593">
        <f>IF($P$1=0,0,IF($P$1="Score 2008 version",score!N84,score_2006!N78))</f>
        <v>0</v>
      </c>
      <c r="O84" s="143">
        <f>IF($P$1=0,0,IF($P$1="Score 2008 version",score!O84,score_2006!O78))</f>
        <v>0</v>
      </c>
      <c r="P84" s="594">
        <f>IF($P$1=0,0,IF($P$1="Score 2008 version",score!P84,score_2006!P78))</f>
        <v>0</v>
      </c>
      <c r="Q84" s="149"/>
      <c r="R84" s="403"/>
      <c r="S84" s="913"/>
      <c r="T84" s="913"/>
      <c r="U84" s="437"/>
      <c r="V84" s="915"/>
      <c r="W84" s="1104"/>
      <c r="AB84" s="419">
        <f t="shared" si="2"/>
        <v>0</v>
      </c>
      <c r="AD84" s="419">
        <f t="shared" si="3"/>
        <v>0</v>
      </c>
    </row>
    <row r="85" spans="2:30" ht="15">
      <c r="B85" s="326"/>
      <c r="C85" s="260">
        <v>2.3</v>
      </c>
      <c r="D85" s="281" t="s">
        <v>61</v>
      </c>
      <c r="E85" s="282"/>
      <c r="F85" s="327"/>
      <c r="G85" s="442"/>
      <c r="H85" s="799"/>
      <c r="I85" s="443"/>
      <c r="J85" s="443"/>
      <c r="K85" s="443"/>
      <c r="L85" s="443"/>
      <c r="M85" s="146">
        <f>IF($P$1=0,0,IF($P$1="Score 2008 version",score!M85,score_2006!M79))</f>
        <v>0</v>
      </c>
      <c r="N85" s="587">
        <f>IF($P$1=0,0,IF($P$1="Score 2008 version",score!N85,score_2006!N79))</f>
        <v>0</v>
      </c>
      <c r="O85" s="146">
        <f>IF($P$1=0,0,IF($P$1="Score 2008 version",score!O85,score_2006!O79))</f>
        <v>0</v>
      </c>
      <c r="P85" s="588">
        <f>IF($P$1=0,0,IF($P$1="Score 2008 version",score!P85,score_2006!P79))</f>
        <v>0</v>
      </c>
      <c r="Q85" s="142"/>
      <c r="R85" s="403"/>
      <c r="S85" s="913"/>
      <c r="T85" s="913"/>
      <c r="U85" s="437"/>
      <c r="V85" s="915"/>
      <c r="W85" s="1104"/>
      <c r="AB85" s="419">
        <f t="shared" si="2"/>
        <v>0</v>
      </c>
      <c r="AD85" s="419">
        <f t="shared" si="3"/>
        <v>0</v>
      </c>
    </row>
    <row r="86" spans="2:30" ht="15">
      <c r="B86" s="298"/>
      <c r="C86" s="3"/>
      <c r="D86" s="265">
        <v>1</v>
      </c>
      <c r="E86" s="287" t="s">
        <v>62</v>
      </c>
      <c r="F86" s="327"/>
      <c r="G86" s="424"/>
      <c r="H86" s="1083">
        <f>IF($P$1=0,0,IF($P$1="Score 2008 version",score!H86,score_2006!H80))</f>
        <v>0</v>
      </c>
      <c r="I86" s="1084"/>
      <c r="J86" s="1084"/>
      <c r="K86" s="1084"/>
      <c r="L86" s="1085"/>
      <c r="M86" s="146">
        <f>IF($P$1=0,0,IF($P$1="Score 2008 version",score!M86,score_2006!M80))</f>
        <v>0</v>
      </c>
      <c r="N86" s="581">
        <f>IF($P$1=0,0,IF($P$1="Score 2008 version",score!N86,score_2006!N80))</f>
        <v>0</v>
      </c>
      <c r="O86" s="146">
        <f>IF($P$1=0,0,IF($P$1="Score 2008 version",score!O86,score_2006!O80))</f>
        <v>0</v>
      </c>
      <c r="P86" s="582">
        <f>IF($P$1=0,0,IF($P$1="Score 2008 version",score!P86,score_2006!P80))</f>
        <v>0</v>
      </c>
      <c r="Q86" s="140"/>
      <c r="R86" s="403"/>
      <c r="S86" s="913"/>
      <c r="T86" s="913"/>
      <c r="U86" s="437"/>
      <c r="V86" s="915"/>
      <c r="W86" s="1104"/>
      <c r="AB86" s="419">
        <f t="shared" si="2"/>
        <v>0</v>
      </c>
      <c r="AD86" s="419">
        <f t="shared" si="3"/>
        <v>0</v>
      </c>
    </row>
    <row r="87" spans="2:30" ht="15">
      <c r="B87" s="298"/>
      <c r="C87" s="3"/>
      <c r="D87" s="265">
        <v>2</v>
      </c>
      <c r="E87" s="287" t="s">
        <v>63</v>
      </c>
      <c r="F87" s="327"/>
      <c r="G87" s="424"/>
      <c r="H87" s="1083">
        <f>IF($P$1=0,0,IF($P$1="Score 2008 version",score!H87,score_2006!H81))</f>
        <v>0</v>
      </c>
      <c r="I87" s="1084"/>
      <c r="J87" s="1084"/>
      <c r="K87" s="1084"/>
      <c r="L87" s="1085"/>
      <c r="M87" s="146">
        <f>IF($P$1=0,0,IF($P$1="Score 2008 version",score!M87,score_2006!M81))</f>
        <v>0</v>
      </c>
      <c r="N87" s="581">
        <f>IF($P$1=0,0,IF($P$1="Score 2008 version",score!N87,score_2006!N81))</f>
        <v>0</v>
      </c>
      <c r="O87" s="146">
        <f>IF($P$1=0,0,IF($P$1="Score 2008 version",score!O87,score_2006!O81))</f>
        <v>0</v>
      </c>
      <c r="P87" s="582">
        <f>IF($P$1=0,0,IF($P$1="Score 2008 version",score!P87,score_2006!P81))</f>
        <v>0</v>
      </c>
      <c r="Q87" s="140"/>
      <c r="R87" s="403"/>
      <c r="S87" s="913"/>
      <c r="T87" s="913"/>
      <c r="U87" s="437"/>
      <c r="V87" s="915"/>
      <c r="W87" s="1104"/>
      <c r="AB87" s="419">
        <f t="shared" si="2"/>
        <v>0</v>
      </c>
      <c r="AD87" s="419">
        <f t="shared" si="3"/>
        <v>0</v>
      </c>
    </row>
    <row r="88" spans="2:30" ht="15">
      <c r="B88" s="298"/>
      <c r="C88" s="3"/>
      <c r="D88" s="265">
        <v>3</v>
      </c>
      <c r="E88" s="287" t="s">
        <v>64</v>
      </c>
      <c r="F88" s="327"/>
      <c r="G88" s="424"/>
      <c r="H88" s="1083">
        <f>IF($P$1=0,0,IF($P$1="Score 2008 version",score!H88,score_2006!H82))</f>
        <v>0</v>
      </c>
      <c r="I88" s="1084"/>
      <c r="J88" s="1084"/>
      <c r="K88" s="1084"/>
      <c r="L88" s="1085"/>
      <c r="M88" s="146">
        <f>IF($P$1=0,0,IF($P$1="Score 2008 version",score!M88,score_2006!M82))</f>
        <v>0</v>
      </c>
      <c r="N88" s="581">
        <f>IF($P$1=0,0,IF($P$1="Score 2008 version",score!N88,score_2006!N82))</f>
        <v>0</v>
      </c>
      <c r="O88" s="146">
        <f>IF($P$1=0,0,IF($P$1="Score 2008 version",score!O88,score_2006!O82))</f>
        <v>0</v>
      </c>
      <c r="P88" s="582">
        <f>IF($P$1=0,0,IF($P$1="Score 2008 version",score!P88,score_2006!P82))</f>
        <v>0</v>
      </c>
      <c r="Q88" s="140"/>
      <c r="R88" s="403"/>
      <c r="S88" s="913"/>
      <c r="T88" s="913"/>
      <c r="U88" s="437"/>
      <c r="V88" s="915"/>
      <c r="W88" s="1104"/>
      <c r="AB88" s="419">
        <f t="shared" si="2"/>
        <v>0</v>
      </c>
      <c r="AD88" s="419">
        <f t="shared" si="3"/>
        <v>0</v>
      </c>
    </row>
    <row r="89" spans="2:30" ht="15">
      <c r="B89" s="259"/>
      <c r="C89" s="260">
        <v>2.4</v>
      </c>
      <c r="D89" s="281" t="s">
        <v>116</v>
      </c>
      <c r="E89" s="282"/>
      <c r="F89" s="282"/>
      <c r="G89" s="424"/>
      <c r="H89" s="873"/>
      <c r="I89" s="874"/>
      <c r="J89" s="874"/>
      <c r="K89" s="874"/>
      <c r="L89" s="875"/>
      <c r="M89" s="146">
        <f>IF($P$1=0,0,IF($P$1="Score 2008 version",score!M89,score_2006!M83))</f>
        <v>0</v>
      </c>
      <c r="N89" s="581">
        <f>IF($P$1=0,0,IF($P$1="Score 2008 version",score!N89,score_2006!N83))</f>
        <v>0</v>
      </c>
      <c r="O89" s="146">
        <f>IF($P$1=0,0,IF($P$1="Score 2008 version",score!O89,score_2006!O83))</f>
        <v>0</v>
      </c>
      <c r="P89" s="582">
        <f>IF($P$1=0,0,IF($P$1="Score 2008 version",score!P89,score_2006!P83))</f>
        <v>0</v>
      </c>
      <c r="Q89" s="140"/>
      <c r="R89" s="403"/>
      <c r="S89" s="916"/>
      <c r="T89" s="916"/>
      <c r="U89" s="436"/>
      <c r="V89" s="918"/>
      <c r="W89" s="1104"/>
      <c r="AB89" s="419">
        <f t="shared" si="2"/>
        <v>0</v>
      </c>
      <c r="AD89" s="419">
        <f t="shared" si="3"/>
        <v>0</v>
      </c>
    </row>
    <row r="90" spans="2:30" ht="15">
      <c r="B90" s="259"/>
      <c r="C90" s="3"/>
      <c r="D90" s="265">
        <v>1</v>
      </c>
      <c r="E90" s="262" t="s">
        <v>186</v>
      </c>
      <c r="F90" s="288"/>
      <c r="G90" s="424"/>
      <c r="H90" s="1083">
        <f>IF($P$1=0,0,IF($P$1="Score 2008 version",score!H90,score_2006!H84))</f>
        <v>0</v>
      </c>
      <c r="I90" s="1084"/>
      <c r="J90" s="1084"/>
      <c r="K90" s="1084"/>
      <c r="L90" s="1085"/>
      <c r="M90" s="146">
        <f>IF($P$1=0,0,IF($P$1="Score 2008 version",score!M90,score_2006!M84))</f>
        <v>0</v>
      </c>
      <c r="N90" s="581">
        <f>IF($P$1=0,0,IF($P$1="Score 2008 version",score!N90,score_2006!N84))</f>
        <v>0</v>
      </c>
      <c r="O90" s="146">
        <f>IF($P$1=0,0,IF($P$1="Score 2008 version",score!O90,score_2006!O84))</f>
        <v>0</v>
      </c>
      <c r="P90" s="582">
        <f>IF($P$1=0,0,IF($P$1="Score 2008 version",score!P90,score_2006!P84))</f>
        <v>0</v>
      </c>
      <c r="Q90" s="140"/>
      <c r="R90" s="403"/>
      <c r="S90" s="913"/>
      <c r="T90" s="913"/>
      <c r="U90" s="437"/>
      <c r="V90" s="915"/>
      <c r="W90" s="1104"/>
      <c r="AB90" s="419">
        <f t="shared" si="2"/>
        <v>0</v>
      </c>
      <c r="AD90" s="419">
        <f t="shared" si="3"/>
        <v>0</v>
      </c>
    </row>
    <row r="91" spans="2:30" ht="15">
      <c r="B91" s="259"/>
      <c r="C91" s="3"/>
      <c r="D91" s="265">
        <v>2</v>
      </c>
      <c r="E91" s="262" t="s">
        <v>187</v>
      </c>
      <c r="F91" s="288"/>
      <c r="G91" s="424"/>
      <c r="H91" s="1083">
        <f>IF($P$1=0,0,IF($P$1="Score 2008 version",score!H91,score_2006!H85))</f>
        <v>0</v>
      </c>
      <c r="I91" s="1084"/>
      <c r="J91" s="1084"/>
      <c r="K91" s="1084"/>
      <c r="L91" s="1085"/>
      <c r="M91" s="146">
        <f>IF($P$1=0,0,IF($P$1="Score 2008 version",score!M91,score_2006!M85))</f>
        <v>0</v>
      </c>
      <c r="N91" s="581">
        <f>IF($P$1=0,0,IF($P$1="Score 2008 version",score!N91,score_2006!N85))</f>
        <v>0</v>
      </c>
      <c r="O91" s="146">
        <f>IF($P$1=0,0,IF($P$1="Score 2008 version",score!O91,score_2006!O85))</f>
        <v>0</v>
      </c>
      <c r="P91" s="582">
        <f>IF($P$1=0,0,IF($P$1="Score 2008 version",score!P91,score_2006!P85))</f>
        <v>0</v>
      </c>
      <c r="Q91" s="140"/>
      <c r="R91" s="403"/>
      <c r="S91" s="913"/>
      <c r="T91" s="913"/>
      <c r="U91" s="437"/>
      <c r="V91" s="915"/>
      <c r="W91" s="1104"/>
      <c r="AB91" s="419">
        <f t="shared" si="2"/>
        <v>0</v>
      </c>
      <c r="AD91" s="419">
        <f t="shared" si="3"/>
        <v>0</v>
      </c>
    </row>
    <row r="92" spans="2:30" ht="15">
      <c r="B92" s="259"/>
      <c r="C92" s="3"/>
      <c r="D92" s="265">
        <v>3</v>
      </c>
      <c r="E92" s="262" t="s">
        <v>188</v>
      </c>
      <c r="F92" s="288"/>
      <c r="G92" s="424"/>
      <c r="H92" s="1083">
        <f>IF($P$1=0,0,IF($P$1="Score 2008 version",score!H92,score_2006!H86))</f>
        <v>0</v>
      </c>
      <c r="I92" s="1084"/>
      <c r="J92" s="1084"/>
      <c r="K92" s="1084"/>
      <c r="L92" s="1085"/>
      <c r="M92" s="146">
        <f>IF($P$1=0,0,IF($P$1="Score 2008 version",score!M92,score_2006!M86))</f>
        <v>0</v>
      </c>
      <c r="N92" s="581">
        <f>IF($P$1=0,0,IF($P$1="Score 2008 version",score!N92,score_2006!N86))</f>
        <v>0</v>
      </c>
      <c r="O92" s="146">
        <f>IF($P$1=0,0,IF($P$1="Score 2008 version",score!O92,score_2006!O86))</f>
        <v>0</v>
      </c>
      <c r="P92" s="582">
        <f>IF($P$1=0,0,IF($P$1="Score 2008 version",score!P92,score_2006!P86))</f>
        <v>0</v>
      </c>
      <c r="Q92" s="140"/>
      <c r="R92" s="403"/>
      <c r="S92" s="913"/>
      <c r="T92" s="913"/>
      <c r="U92" s="437"/>
      <c r="V92" s="915"/>
      <c r="W92" s="1104"/>
      <c r="AB92" s="419">
        <f t="shared" si="2"/>
        <v>0</v>
      </c>
      <c r="AD92" s="419">
        <f t="shared" si="3"/>
        <v>0</v>
      </c>
    </row>
    <row r="93" spans="2:30" ht="15">
      <c r="B93" s="259"/>
      <c r="C93" s="3"/>
      <c r="D93" s="265">
        <v>4</v>
      </c>
      <c r="E93" s="286" t="s">
        <v>189</v>
      </c>
      <c r="F93" s="288"/>
      <c r="G93" s="424"/>
      <c r="H93" s="1083">
        <f>IF($P$1=0,0,IF($P$1="Score 2008 version",score!H93,score_2006!H87))</f>
        <v>0</v>
      </c>
      <c r="I93" s="1084"/>
      <c r="J93" s="1084"/>
      <c r="K93" s="1084"/>
      <c r="L93" s="1085"/>
      <c r="M93" s="146">
        <f>IF($P$1=0,0,IF($P$1="Score 2008 version",score!M93,score_2006!M87))</f>
        <v>0</v>
      </c>
      <c r="N93" s="581">
        <f>IF($P$1=0,0,IF($P$1="Score 2008 version",score!N93,score_2006!N87))</f>
        <v>0</v>
      </c>
      <c r="O93" s="146">
        <f>IF($P$1=0,0,IF($P$1="Score 2008 version",score!O93,score_2006!O87))</f>
        <v>0</v>
      </c>
      <c r="P93" s="582">
        <f>IF($P$1=0,0,IF($P$1="Score 2008 version",score!P93,score_2006!P87))</f>
        <v>0</v>
      </c>
      <c r="Q93" s="140"/>
      <c r="R93" s="403"/>
      <c r="S93" s="913"/>
      <c r="T93" s="913"/>
      <c r="U93" s="437"/>
      <c r="V93" s="915"/>
      <c r="W93" s="1104"/>
      <c r="AB93" s="419">
        <f t="shared" si="2"/>
        <v>0</v>
      </c>
      <c r="AD93" s="419">
        <f t="shared" si="3"/>
        <v>0</v>
      </c>
    </row>
    <row r="94" spans="2:30" ht="15">
      <c r="B94" s="330"/>
      <c r="C94" s="6"/>
      <c r="D94" s="265">
        <v>5</v>
      </c>
      <c r="E94" s="286" t="s">
        <v>190</v>
      </c>
      <c r="F94" s="288"/>
      <c r="G94" s="427"/>
      <c r="H94" s="1092">
        <f>IF($P$1=0,0,IF($P$1="Score 2008 version",score!H94,score_2006!H88))</f>
        <v>0</v>
      </c>
      <c r="I94" s="1093"/>
      <c r="J94" s="1093"/>
      <c r="K94" s="1093"/>
      <c r="L94" s="1094"/>
      <c r="M94" s="146">
        <f>IF($P$1=0,0,IF($P$1="Score 2008 version",score!M94,score_2006!M88))</f>
        <v>0</v>
      </c>
      <c r="N94" s="593">
        <f>IF($P$1=0,0,IF($P$1="Score 2008 version",score!N94,score_2006!N88))</f>
        <v>0</v>
      </c>
      <c r="O94" s="146">
        <f>IF($P$1=0,0,IF($P$1="Score 2008 version",score!O94,score_2006!O88))</f>
        <v>0</v>
      </c>
      <c r="P94" s="594">
        <f>IF($P$1=0,0,IF($P$1="Score 2008 version",score!P94,score_2006!P88))</f>
        <v>0</v>
      </c>
      <c r="Q94" s="149"/>
      <c r="R94" s="403"/>
      <c r="S94" s="929"/>
      <c r="T94" s="929"/>
      <c r="U94" s="444"/>
      <c r="V94" s="930"/>
      <c r="W94" s="1112"/>
      <c r="AB94" s="419">
        <f t="shared" si="2"/>
        <v>0</v>
      </c>
      <c r="AD94" s="419">
        <f t="shared" si="3"/>
        <v>0</v>
      </c>
    </row>
    <row r="95" spans="2:30" ht="13.5" customHeight="1" hidden="1">
      <c r="B95" s="259"/>
      <c r="C95" s="8"/>
      <c r="D95" s="331"/>
      <c r="E95" s="332"/>
      <c r="F95" s="333"/>
      <c r="G95" s="424"/>
      <c r="H95" s="873">
        <f>IF($P$1=0,0,IF($P$1="Score 2008 version",score!H95,score_2006!H89))</f>
        <v>0</v>
      </c>
      <c r="I95" s="874"/>
      <c r="J95" s="874"/>
      <c r="K95" s="874"/>
      <c r="L95" s="875"/>
      <c r="M95" s="150">
        <f>IF($P$1=0,0,IF($P$1="Score 2008 version",score!M95,score_2006!M89))</f>
        <v>0</v>
      </c>
      <c r="N95" s="581">
        <f>IF($P$1=0,0,IF($P$1="Score 2008 version",score!N95,score_2006!N89))</f>
        <v>0</v>
      </c>
      <c r="O95" s="150">
        <f>IF($P$1=0,0,IF($P$1="Score 2008 version",score!O95,score_2006!O89))</f>
        <v>0</v>
      </c>
      <c r="P95" s="582">
        <f>IF($P$1=0,0,IF($P$1="Score 2008 version",score!P95,score_2006!P89))</f>
        <v>0</v>
      </c>
      <c r="Q95" s="140"/>
      <c r="R95" s="403"/>
      <c r="V95" s="445"/>
      <c r="W95" s="446"/>
      <c r="AB95" s="419">
        <f t="shared" si="2"/>
        <v>0</v>
      </c>
      <c r="AD95" s="419">
        <f t="shared" si="3"/>
        <v>0</v>
      </c>
    </row>
    <row r="96" spans="2:30" ht="15">
      <c r="B96" s="324">
        <v>3</v>
      </c>
      <c r="C96" s="335" t="s">
        <v>175</v>
      </c>
      <c r="D96" s="335"/>
      <c r="E96" s="335"/>
      <c r="F96" s="282"/>
      <c r="G96" s="442"/>
      <c r="H96" s="879"/>
      <c r="I96" s="880"/>
      <c r="J96" s="880"/>
      <c r="K96" s="880"/>
      <c r="L96" s="881"/>
      <c r="M96" s="150">
        <f>IF($P$1=0,0,IF($P$1="Score 2008 version",score!M96,score_2006!M90))</f>
        <v>0</v>
      </c>
      <c r="N96" s="585">
        <f>IF($P$1=0,0,IF($P$1="Score 2008 version",score!N96,score_2006!N90))</f>
        <v>0</v>
      </c>
      <c r="O96" s="150">
        <f>IF($P$1=0,0,IF($P$1="Score 2008 version",score!O96,score_2006!O90))</f>
        <v>0</v>
      </c>
      <c r="P96" s="586">
        <f>IF($P$1=0,0,IF($P$1="Score 2008 version",score!P96,score_2006!P90))</f>
        <v>0</v>
      </c>
      <c r="Q96" s="144">
        <f>IF($P$1=0,0,IF($P$1="Score 2008 version",score!Q96,score_2006!Q90))</f>
        <v>0</v>
      </c>
      <c r="R96" s="403"/>
      <c r="S96" s="919">
        <f>PRODUCT(S97:S107)</f>
        <v>1</v>
      </c>
      <c r="T96" s="919"/>
      <c r="U96" s="429">
        <f>SUM(U97:U107)</f>
        <v>0</v>
      </c>
      <c r="V96" s="920">
        <f>PRODUCT(V97:V107)</f>
        <v>1</v>
      </c>
      <c r="W96" s="1103"/>
      <c r="AB96" s="419">
        <f t="shared" si="2"/>
        <v>0</v>
      </c>
      <c r="AD96" s="419">
        <f t="shared" si="3"/>
        <v>0</v>
      </c>
    </row>
    <row r="97" spans="2:30" ht="15">
      <c r="B97" s="298"/>
      <c r="C97" s="260">
        <v>3.1</v>
      </c>
      <c r="D97" s="281" t="s">
        <v>176</v>
      </c>
      <c r="E97" s="261"/>
      <c r="F97" s="282"/>
      <c r="G97" s="424"/>
      <c r="H97" s="873"/>
      <c r="I97" s="874"/>
      <c r="J97" s="874"/>
      <c r="K97" s="874"/>
      <c r="L97" s="875"/>
      <c r="M97" s="146">
        <f>IF($P$1=0,0,IF($P$1="Score 2008 version",score!M97,score_2006!M91))</f>
        <v>0</v>
      </c>
      <c r="N97" s="581">
        <f>IF($P$1=0,0,IF($P$1="Score 2008 version",score!N97,score_2006!N91))</f>
        <v>0</v>
      </c>
      <c r="O97" s="146">
        <f>IF($P$1=0,0,IF($P$1="Score 2008 version",score!O97,score_2006!O91))</f>
        <v>0</v>
      </c>
      <c r="P97" s="582">
        <f>IF($P$1=0,0,IF($P$1="Score 2008 version",score!P97,score_2006!P91))</f>
        <v>0</v>
      </c>
      <c r="Q97" s="140"/>
      <c r="R97" s="403"/>
      <c r="S97" s="917">
        <v>1</v>
      </c>
      <c r="T97" s="916"/>
      <c r="U97" s="436">
        <v>0</v>
      </c>
      <c r="V97" s="918">
        <v>1</v>
      </c>
      <c r="W97" s="1104"/>
      <c r="AB97" s="419">
        <f t="shared" si="2"/>
        <v>0</v>
      </c>
      <c r="AD97" s="419">
        <f t="shared" si="3"/>
        <v>0</v>
      </c>
    </row>
    <row r="98" spans="2:30" ht="15">
      <c r="B98" s="298"/>
      <c r="C98" s="3"/>
      <c r="D98" s="265">
        <v>1</v>
      </c>
      <c r="E98" s="286" t="s">
        <v>177</v>
      </c>
      <c r="F98" s="288"/>
      <c r="G98" s="424"/>
      <c r="H98" s="1083">
        <f>IF($P$1=0,0,IF($P$1="Score 2008 version",score!H98,score_2006!H92))</f>
        <v>0</v>
      </c>
      <c r="I98" s="1084"/>
      <c r="J98" s="1084"/>
      <c r="K98" s="1084"/>
      <c r="L98" s="1085"/>
      <c r="M98" s="146">
        <f>IF($P$1=0,0,IF($P$1="Score 2008 version",score!M98,score_2006!M92))</f>
        <v>0</v>
      </c>
      <c r="N98" s="584">
        <f>IF($P$1=0,0,IF($P$1="Score 2008 version",score!N98,score_2006!N92))</f>
        <v>0</v>
      </c>
      <c r="O98" s="146">
        <f>IF($P$1=0,0,IF($P$1="Score 2008 version",score!O98,score_2006!O92))</f>
        <v>0</v>
      </c>
      <c r="P98" s="584">
        <f>IF($P$1=0,0,IF($P$1="Score 2008 version",score!P98,score_2006!P92))</f>
        <v>0</v>
      </c>
      <c r="Q98" s="140"/>
      <c r="R98" s="403"/>
      <c r="S98" s="914"/>
      <c r="T98" s="913"/>
      <c r="U98" s="437"/>
      <c r="V98" s="915"/>
      <c r="W98" s="1104"/>
      <c r="AB98" s="419">
        <f t="shared" si="2"/>
        <v>0</v>
      </c>
      <c r="AD98" s="419">
        <f t="shared" si="3"/>
        <v>0</v>
      </c>
    </row>
    <row r="99" spans="2:30" ht="15">
      <c r="B99" s="298"/>
      <c r="C99" s="3"/>
      <c r="D99" s="336">
        <v>2</v>
      </c>
      <c r="E99" s="337" t="s">
        <v>178</v>
      </c>
      <c r="F99" s="282"/>
      <c r="G99" s="424"/>
      <c r="H99" s="1083">
        <f>IF($P$1=0,0,IF($P$1="Score 2008 version",score!H99,score_2006!H93))</f>
        <v>0</v>
      </c>
      <c r="I99" s="1084"/>
      <c r="J99" s="1084"/>
      <c r="K99" s="1084"/>
      <c r="L99" s="1085"/>
      <c r="M99" s="146">
        <f>IF($P$1=0,0,IF($P$1="Score 2008 version",score!M99,score_2006!M93))</f>
        <v>0</v>
      </c>
      <c r="N99" s="584">
        <f>IF($P$1=0,0,IF($P$1="Score 2008 version",score!N99,score_2006!N93))</f>
        <v>0</v>
      </c>
      <c r="O99" s="146">
        <f>IF($P$1=0,0,IF($P$1="Score 2008 version",score!O99,score_2006!O93))</f>
        <v>0</v>
      </c>
      <c r="P99" s="584">
        <f>IF($P$1=0,0,IF($P$1="Score 2008 version",score!P99,score_2006!P93))</f>
        <v>0</v>
      </c>
      <c r="Q99" s="140"/>
      <c r="R99" s="403"/>
      <c r="S99" s="914"/>
      <c r="T99" s="913"/>
      <c r="U99" s="437"/>
      <c r="V99" s="915"/>
      <c r="W99" s="1104"/>
      <c r="AB99" s="419">
        <f t="shared" si="2"/>
        <v>0</v>
      </c>
      <c r="AD99" s="419">
        <f t="shared" si="3"/>
        <v>0</v>
      </c>
    </row>
    <row r="100" spans="2:30" ht="15">
      <c r="B100" s="298"/>
      <c r="C100" s="278">
        <v>3.2</v>
      </c>
      <c r="D100" s="338" t="s">
        <v>179</v>
      </c>
      <c r="E100" s="262"/>
      <c r="F100" s="288"/>
      <c r="G100" s="424"/>
      <c r="H100" s="1083">
        <f>IF($P$1=0,0,IF($P$1="Score 2008 version",score!H100,score_2006!H94))</f>
        <v>0</v>
      </c>
      <c r="I100" s="1084"/>
      <c r="J100" s="1084"/>
      <c r="K100" s="1084"/>
      <c r="L100" s="1085"/>
      <c r="M100" s="146">
        <f>IF($P$1=0,0,IF($P$1="Score 2008 version",score!M100,score_2006!M94))</f>
        <v>0</v>
      </c>
      <c r="N100" s="584">
        <f>IF($P$1=0,0,IF($P$1="Score 2008 version",score!N100,score_2006!N94))</f>
        <v>0</v>
      </c>
      <c r="O100" s="146">
        <f>IF($P$1=0,0,IF($P$1="Score 2008 version",score!O100,score_2006!O94))</f>
        <v>0</v>
      </c>
      <c r="P100" s="584">
        <f>IF($P$1=0,0,IF($P$1="Score 2008 version",score!P100,score_2006!P94))</f>
        <v>0</v>
      </c>
      <c r="Q100" s="140"/>
      <c r="R100" s="403"/>
      <c r="S100" s="914"/>
      <c r="T100" s="913"/>
      <c r="U100" s="437"/>
      <c r="V100" s="915"/>
      <c r="W100" s="1104"/>
      <c r="AB100" s="419">
        <f t="shared" si="2"/>
        <v>0</v>
      </c>
      <c r="AD100" s="419">
        <f t="shared" si="3"/>
        <v>0</v>
      </c>
    </row>
    <row r="101" spans="2:30" ht="15">
      <c r="B101" s="298"/>
      <c r="C101" s="273">
        <v>3.3</v>
      </c>
      <c r="D101" s="281" t="s">
        <v>180</v>
      </c>
      <c r="E101" s="261"/>
      <c r="F101" s="282"/>
      <c r="G101" s="424"/>
      <c r="H101" s="873"/>
      <c r="I101" s="874"/>
      <c r="J101" s="874"/>
      <c r="K101" s="874"/>
      <c r="L101" s="875"/>
      <c r="M101" s="146">
        <f>IF($P$1=0,0,IF($P$1="Score 2008 version",score!M101,score_2006!M95))</f>
        <v>0</v>
      </c>
      <c r="N101" s="581">
        <f>IF($P$1=0,0,IF($P$1="Score 2008 version",score!N101,score_2006!N95))</f>
        <v>0</v>
      </c>
      <c r="O101" s="146">
        <f>IF($P$1=0,0,IF($P$1="Score 2008 version",score!O101,score_2006!O95))</f>
        <v>0</v>
      </c>
      <c r="P101" s="582">
        <f>IF($P$1=0,0,IF($P$1="Score 2008 version",score!P101,score_2006!P95))</f>
        <v>0</v>
      </c>
      <c r="Q101" s="140"/>
      <c r="R101" s="403"/>
      <c r="S101" s="917"/>
      <c r="T101" s="916"/>
      <c r="U101" s="436"/>
      <c r="V101" s="918"/>
      <c r="W101" s="1104"/>
      <c r="AB101" s="419">
        <f t="shared" si="2"/>
        <v>0</v>
      </c>
      <c r="AD101" s="419">
        <f t="shared" si="3"/>
        <v>0</v>
      </c>
    </row>
    <row r="102" spans="2:30" ht="15">
      <c r="B102" s="298"/>
      <c r="C102" s="3"/>
      <c r="D102" s="265">
        <v>1</v>
      </c>
      <c r="E102" s="286" t="s">
        <v>181</v>
      </c>
      <c r="F102" s="288"/>
      <c r="G102" s="424"/>
      <c r="H102" s="1083">
        <f>IF($P$1=0,0,IF($P$1="Score 2008 version",score!H102,score_2006!H96))</f>
        <v>0</v>
      </c>
      <c r="I102" s="1084"/>
      <c r="J102" s="1084"/>
      <c r="K102" s="1084"/>
      <c r="L102" s="1085"/>
      <c r="M102" s="146">
        <f>IF($P$1=0,0,IF($P$1="Score 2008 version",score!M102,score_2006!M96))</f>
        <v>0</v>
      </c>
      <c r="N102" s="581">
        <f>IF($P$1=0,0,IF($P$1="Score 2008 version",score!N102,score_2006!N96))</f>
        <v>0</v>
      </c>
      <c r="O102" s="146">
        <f>IF($P$1=0,0,IF($P$1="Score 2008 version",score!O102,score_2006!O96))</f>
        <v>0</v>
      </c>
      <c r="P102" s="582">
        <f>IF($P$1=0,0,IF($P$1="Score 2008 version",score!P102,score_2006!P96))</f>
        <v>0</v>
      </c>
      <c r="Q102" s="140"/>
      <c r="R102" s="403"/>
      <c r="S102" s="914"/>
      <c r="T102" s="913"/>
      <c r="U102" s="437"/>
      <c r="V102" s="915"/>
      <c r="W102" s="1104"/>
      <c r="AB102" s="419">
        <f t="shared" si="2"/>
        <v>0</v>
      </c>
      <c r="AD102" s="419">
        <f t="shared" si="3"/>
        <v>0</v>
      </c>
    </row>
    <row r="103" spans="2:30" ht="15">
      <c r="B103" s="298"/>
      <c r="C103" s="3"/>
      <c r="D103" s="336">
        <v>2</v>
      </c>
      <c r="E103" s="325" t="s">
        <v>182</v>
      </c>
      <c r="F103" s="282"/>
      <c r="G103" s="424"/>
      <c r="H103" s="1083">
        <f>IF($P$1=0,0,IF($P$1="Score 2008 version",score!H103,score_2006!H97))</f>
        <v>0</v>
      </c>
      <c r="I103" s="1084"/>
      <c r="J103" s="1084"/>
      <c r="K103" s="1084"/>
      <c r="L103" s="1085"/>
      <c r="M103" s="146">
        <f>IF($P$1=0,0,IF($P$1="Score 2008 version",score!M103,score_2006!M97))</f>
        <v>0</v>
      </c>
      <c r="N103" s="581">
        <f>IF($P$1=0,0,IF($P$1="Score 2008 version",score!N103,score_2006!N97))</f>
        <v>0</v>
      </c>
      <c r="O103" s="146">
        <f>IF($P$1=0,0,IF($P$1="Score 2008 version",score!O103,score_2006!O97))</f>
        <v>0</v>
      </c>
      <c r="P103" s="582">
        <f>IF($P$1=0,0,IF($P$1="Score 2008 version",score!P103,score_2006!P97))</f>
        <v>0</v>
      </c>
      <c r="Q103" s="140"/>
      <c r="R103" s="403"/>
      <c r="S103" s="914"/>
      <c r="T103" s="913"/>
      <c r="U103" s="437"/>
      <c r="V103" s="915"/>
      <c r="W103" s="1104"/>
      <c r="AB103" s="419">
        <f t="shared" si="2"/>
        <v>0</v>
      </c>
      <c r="AD103" s="419">
        <f t="shared" si="3"/>
        <v>0</v>
      </c>
    </row>
    <row r="104" spans="2:30" ht="15">
      <c r="B104" s="298"/>
      <c r="C104" s="3"/>
      <c r="D104" s="265">
        <v>3</v>
      </c>
      <c r="E104" s="262" t="s">
        <v>183</v>
      </c>
      <c r="F104" s="288"/>
      <c r="G104" s="424"/>
      <c r="H104" s="1083">
        <f>IF($P$1=0,0,IF($P$1="Score 2008 version",score!H104,score_2006!H98))</f>
        <v>0</v>
      </c>
      <c r="I104" s="1084"/>
      <c r="J104" s="1084"/>
      <c r="K104" s="1084"/>
      <c r="L104" s="1085"/>
      <c r="M104" s="146">
        <f>IF($P$1=0,0,IF($P$1="Score 2008 version",score!M104,score_2006!M98))</f>
        <v>0</v>
      </c>
      <c r="N104" s="581">
        <f>IF($P$1=0,0,IF($P$1="Score 2008 version",score!N104,score_2006!N98))</f>
        <v>0</v>
      </c>
      <c r="O104" s="146">
        <f>IF($P$1=0,0,IF($P$1="Score 2008 version",score!O104,score_2006!O98))</f>
        <v>0</v>
      </c>
      <c r="P104" s="582">
        <f>IF($P$1=0,0,IF($P$1="Score 2008 version",score!P104,score_2006!P98))</f>
        <v>0</v>
      </c>
      <c r="Q104" s="140"/>
      <c r="R104" s="403"/>
      <c r="S104" s="914"/>
      <c r="T104" s="913"/>
      <c r="U104" s="437"/>
      <c r="V104" s="915"/>
      <c r="W104" s="1104"/>
      <c r="AB104" s="419">
        <f t="shared" si="2"/>
        <v>0</v>
      </c>
      <c r="AD104" s="419">
        <f t="shared" si="3"/>
        <v>0</v>
      </c>
    </row>
    <row r="105" spans="2:30" ht="15">
      <c r="B105" s="298"/>
      <c r="C105" s="3"/>
      <c r="D105" s="336">
        <v>4</v>
      </c>
      <c r="E105" s="325" t="s">
        <v>184</v>
      </c>
      <c r="F105" s="282"/>
      <c r="G105" s="424"/>
      <c r="H105" s="1083">
        <f>IF($P$1=0,0,IF($P$1="Score 2008 version",score!H105,score_2006!H99))</f>
        <v>0</v>
      </c>
      <c r="I105" s="1084"/>
      <c r="J105" s="1084"/>
      <c r="K105" s="1084"/>
      <c r="L105" s="1085"/>
      <c r="M105" s="146">
        <f>IF($P$1=0,0,IF($P$1="Score 2008 version",score!M105,score_2006!M99))</f>
        <v>0</v>
      </c>
      <c r="N105" s="581">
        <f>IF($P$1=0,0,IF($P$1="Score 2008 version",score!N105,score_2006!N99))</f>
        <v>0</v>
      </c>
      <c r="O105" s="146">
        <f>IF($P$1=0,0,IF($P$1="Score 2008 version",score!O105,score_2006!O99))</f>
        <v>0</v>
      </c>
      <c r="P105" s="582">
        <f>IF($P$1=0,0,IF($P$1="Score 2008 version",score!P105,score_2006!P99))</f>
        <v>0</v>
      </c>
      <c r="Q105" s="140"/>
      <c r="R105" s="403"/>
      <c r="S105" s="914"/>
      <c r="T105" s="913"/>
      <c r="U105" s="437"/>
      <c r="V105" s="915"/>
      <c r="W105" s="1104"/>
      <c r="AB105" s="419">
        <f t="shared" si="2"/>
        <v>0</v>
      </c>
      <c r="AD105" s="419">
        <f t="shared" si="3"/>
        <v>0</v>
      </c>
    </row>
    <row r="106" spans="2:30" ht="15">
      <c r="B106" s="298"/>
      <c r="C106" s="3"/>
      <c r="D106" s="265">
        <v>5</v>
      </c>
      <c r="E106" s="320" t="s">
        <v>185</v>
      </c>
      <c r="F106" s="288"/>
      <c r="G106" s="424"/>
      <c r="H106" s="1083">
        <f>IF($P$1=0,0,IF($P$1="Score 2008 version",score!H106,score_2006!H100))</f>
        <v>0</v>
      </c>
      <c r="I106" s="1084"/>
      <c r="J106" s="1084"/>
      <c r="K106" s="1084"/>
      <c r="L106" s="1085"/>
      <c r="M106" s="146">
        <f>IF($P$1=0,0,IF($P$1="Score 2008 version",score!M106,score_2006!M100))</f>
        <v>0</v>
      </c>
      <c r="N106" s="581">
        <f>IF($P$1=0,0,IF($P$1="Score 2008 version",score!N106,score_2006!N100))</f>
        <v>0</v>
      </c>
      <c r="O106" s="146">
        <f>IF($P$1=0,0,IF($P$1="Score 2008 version",score!O106,score_2006!O100))</f>
        <v>0</v>
      </c>
      <c r="P106" s="582">
        <f>IF($P$1=0,0,IF($P$1="Score 2008 version",score!P106,score_2006!P100))</f>
        <v>0</v>
      </c>
      <c r="Q106" s="140"/>
      <c r="R106" s="403"/>
      <c r="S106" s="914"/>
      <c r="T106" s="913"/>
      <c r="U106" s="437"/>
      <c r="V106" s="915"/>
      <c r="W106" s="1104"/>
      <c r="AB106" s="419">
        <f t="shared" si="2"/>
        <v>0</v>
      </c>
      <c r="AD106" s="419">
        <f t="shared" si="3"/>
        <v>0</v>
      </c>
    </row>
    <row r="107" spans="2:30" ht="15.75" thickBot="1">
      <c r="B107" s="298"/>
      <c r="C107" s="9"/>
      <c r="D107" s="309">
        <v>6</v>
      </c>
      <c r="E107" s="987" t="s">
        <v>216</v>
      </c>
      <c r="F107" s="982"/>
      <c r="G107" s="424"/>
      <c r="H107" s="1086">
        <f>IF($P$1=0,0,IF($P$1="Score 2008 version",score!H107,score_2006!H101))</f>
        <v>0</v>
      </c>
      <c r="I107" s="1087"/>
      <c r="J107" s="1087"/>
      <c r="K107" s="1087"/>
      <c r="L107" s="1088"/>
      <c r="M107" s="146">
        <f>IF($P$1=0,0,IF($P$1="Score 2008 version",score!M107,score_2006!M101))</f>
        <v>0</v>
      </c>
      <c r="N107" s="595">
        <f>IF($P$1=0,0,IF($P$1="Score 2008 version",score!N107,score_2006!N101))</f>
        <v>0</v>
      </c>
      <c r="O107" s="146">
        <f>IF($P$1=0,0,IF($P$1="Score 2008 version",score!O107,score_2006!O101))</f>
        <v>0</v>
      </c>
      <c r="P107" s="596">
        <f>IF($P$1=0,0,IF($P$1="Score 2008 version",score!P107,score_2006!P101))</f>
        <v>0</v>
      </c>
      <c r="Q107" s="147"/>
      <c r="R107" s="403"/>
      <c r="S107" s="914"/>
      <c r="T107" s="913"/>
      <c r="U107" s="437"/>
      <c r="V107" s="915"/>
      <c r="W107" s="1105"/>
      <c r="AB107" s="419">
        <f t="shared" si="2"/>
        <v>0</v>
      </c>
      <c r="AD107" s="419">
        <f t="shared" si="3"/>
        <v>0</v>
      </c>
    </row>
    <row r="108" spans="2:30" ht="15.75" thickBot="1">
      <c r="B108" s="313" t="s">
        <v>199</v>
      </c>
      <c r="C108" s="341" t="s">
        <v>65</v>
      </c>
      <c r="D108" s="341"/>
      <c r="E108" s="341"/>
      <c r="F108" s="342"/>
      <c r="G108" s="343"/>
      <c r="H108" s="882"/>
      <c r="I108" s="883"/>
      <c r="J108" s="883"/>
      <c r="K108" s="883"/>
      <c r="L108" s="884"/>
      <c r="M108" s="154">
        <f>IF($P$1=0,0,IF($P$1="Score 2008 version",score!M108,score_2006!M102))</f>
        <v>0</v>
      </c>
      <c r="N108" s="591">
        <f>IF($P$1=0,0,IF($P$1="Score 2008 version",score!N108,score_2006!N102))</f>
        <v>0</v>
      </c>
      <c r="O108" s="154">
        <f>IF($P$1=0,0,IF($P$1="Score 2008 version",score!O108,score_2006!O102))</f>
        <v>0</v>
      </c>
      <c r="P108" s="592">
        <f>IF($P$1=0,0,IF($P$1="Score 2008 version",score!P108,score_2006!P102))</f>
        <v>0</v>
      </c>
      <c r="Q108" s="148">
        <f>IF($P$1=0,0,IF($P$1="Score 2008 version",score!Q108,score_2006!Q102))</f>
        <v>0</v>
      </c>
      <c r="R108" s="403"/>
      <c r="S108" s="925">
        <f>PRODUCT(S109,S110,S111)</f>
        <v>1</v>
      </c>
      <c r="T108" s="925"/>
      <c r="U108" s="434">
        <f>SUM(U109,U110,U111)</f>
        <v>0</v>
      </c>
      <c r="V108" s="926">
        <f>PRODUCT(V109,V110,V111)</f>
        <v>1</v>
      </c>
      <c r="W108" s="885"/>
      <c r="AB108" s="419">
        <f t="shared" si="2"/>
        <v>0</v>
      </c>
      <c r="AD108" s="419">
        <f t="shared" si="3"/>
        <v>0</v>
      </c>
    </row>
    <row r="109" spans="2:30" ht="24.75" customHeight="1">
      <c r="B109" s="344">
        <v>1</v>
      </c>
      <c r="C109" s="980" t="s">
        <v>214</v>
      </c>
      <c r="D109" s="981"/>
      <c r="E109" s="981"/>
      <c r="F109" s="981"/>
      <c r="G109" s="424"/>
      <c r="H109" s="1098">
        <f>IF($P$1=0,0,IF($P$1="Score 2008 version",score!H109,score_2006!H103))</f>
        <v>0</v>
      </c>
      <c r="I109" s="1099"/>
      <c r="J109" s="1099"/>
      <c r="K109" s="1099"/>
      <c r="L109" s="1100"/>
      <c r="M109" s="146">
        <f>IF($P$1=0,0,IF($P$1="Score 2008 version",score!M109,score_2006!M103))</f>
        <v>0</v>
      </c>
      <c r="N109" s="581">
        <f>IF($P$1=0,0,IF($P$1="Score 2008 version",score!N109,score_2006!N103))</f>
        <v>0</v>
      </c>
      <c r="O109" s="146">
        <f>IF($P$1=0,0,IF($P$1="Score 2008 version",score!O109,score_2006!O103))</f>
        <v>0</v>
      </c>
      <c r="P109" s="582">
        <f>IF($P$1=0,0,IF($P$1="Score 2008 version",score!P109,score_2006!P103))</f>
        <v>0</v>
      </c>
      <c r="Q109" s="140">
        <f>IF($P$1=0,0,IF($P$1="Score 2008 version",score!Q109,score_2006!Q103))</f>
        <v>0</v>
      </c>
      <c r="R109" s="403"/>
      <c r="S109" s="931">
        <v>1</v>
      </c>
      <c r="T109" s="932"/>
      <c r="U109" s="447"/>
      <c r="V109" s="933">
        <v>1</v>
      </c>
      <c r="W109" s="889"/>
      <c r="AB109" s="419">
        <f t="shared" si="2"/>
        <v>0</v>
      </c>
      <c r="AD109" s="419">
        <f t="shared" si="3"/>
        <v>0</v>
      </c>
    </row>
    <row r="110" spans="2:30" ht="15">
      <c r="B110" s="345">
        <v>2</v>
      </c>
      <c r="C110" s="346" t="s">
        <v>117</v>
      </c>
      <c r="D110" s="262"/>
      <c r="E110" s="262"/>
      <c r="F110" s="288"/>
      <c r="G110" s="424"/>
      <c r="H110" s="1095">
        <f>IF($P$1=0,0,IF($P$1="Score 2008 version",score!H110,score_2006!H104))</f>
        <v>0</v>
      </c>
      <c r="I110" s="1096"/>
      <c r="J110" s="1096"/>
      <c r="K110" s="1096"/>
      <c r="L110" s="1097"/>
      <c r="M110" s="150">
        <f>IF($P$1=0,0,IF($P$1="Score 2008 version",score!M110,score_2006!M104))</f>
        <v>0</v>
      </c>
      <c r="N110" s="585">
        <f>IF($P$1=0,0,IF($P$1="Score 2008 version",score!N110,score_2006!N104))</f>
        <v>0</v>
      </c>
      <c r="O110" s="150">
        <f>IF($P$1=0,0,IF($P$1="Score 2008 version",score!O110,score_2006!O104))</f>
        <v>0</v>
      </c>
      <c r="P110" s="586">
        <f>IF($P$1=0,0,IF($P$1="Score 2008 version",score!P110,score_2006!P104))</f>
        <v>0</v>
      </c>
      <c r="Q110" s="144">
        <f>IF($P$1=0,0,IF($P$1="Score 2008 version",score!Q110,score_2006!Q104))</f>
        <v>0</v>
      </c>
      <c r="R110" s="403"/>
      <c r="S110" s="914">
        <v>1</v>
      </c>
      <c r="T110" s="914"/>
      <c r="U110" s="437"/>
      <c r="V110" s="915">
        <v>1</v>
      </c>
      <c r="W110" s="448"/>
      <c r="AB110" s="419">
        <f t="shared" si="2"/>
        <v>0</v>
      </c>
      <c r="AD110" s="419">
        <f t="shared" si="3"/>
        <v>0</v>
      </c>
    </row>
    <row r="111" spans="2:30" ht="15">
      <c r="B111" s="324">
        <v>3</v>
      </c>
      <c r="C111" s="1108" t="s">
        <v>118</v>
      </c>
      <c r="D111" s="999"/>
      <c r="E111" s="999"/>
      <c r="F111" s="999"/>
      <c r="G111" s="427"/>
      <c r="H111" s="879"/>
      <c r="I111" s="880"/>
      <c r="J111" s="880"/>
      <c r="K111" s="880"/>
      <c r="L111" s="881"/>
      <c r="M111" s="143">
        <f>IF($P$1=0,0,IF($P$1="Score 2008 version",score!M111,score_2006!M105))</f>
        <v>0</v>
      </c>
      <c r="N111" s="585">
        <f>IF($P$1=0,0,IF($P$1="Score 2008 version",score!N111,score_2006!N105))</f>
        <v>0</v>
      </c>
      <c r="O111" s="143">
        <f>IF($P$1=0,0,IF($P$1="Score 2008 version",score!O111,score_2006!O105))</f>
        <v>0</v>
      </c>
      <c r="P111" s="586">
        <f>IF($P$1=0,0,IF($P$1="Score 2008 version",score!P111,score_2006!P105))</f>
        <v>0</v>
      </c>
      <c r="Q111" s="144">
        <f>IF($P$1=0,0,IF($P$1="Score 2008 version",score!Q111,score_2006!Q105))</f>
        <v>0</v>
      </c>
      <c r="R111" s="403"/>
      <c r="S111" s="919">
        <f>PRODUCT(S112:S113)</f>
        <v>1</v>
      </c>
      <c r="T111" s="919"/>
      <c r="U111" s="429">
        <f>SUM(U112:U113)</f>
        <v>0</v>
      </c>
      <c r="V111" s="920">
        <f>PRODUCT(V112:V113)</f>
        <v>1</v>
      </c>
      <c r="W111" s="1122"/>
      <c r="AB111" s="419">
        <f t="shared" si="2"/>
        <v>0</v>
      </c>
      <c r="AD111" s="419">
        <f t="shared" si="3"/>
        <v>0</v>
      </c>
    </row>
    <row r="112" spans="2:30" ht="18.75" customHeight="1">
      <c r="B112" s="253"/>
      <c r="C112" s="349">
        <v>3.1</v>
      </c>
      <c r="D112" s="983" t="s">
        <v>215</v>
      </c>
      <c r="E112" s="979"/>
      <c r="F112" s="979"/>
      <c r="G112" s="424"/>
      <c r="H112" s="1080">
        <f>IF($P$1=0,0,IF($P$1="Score 2008 version",score!H112,score_2006!H106))</f>
        <v>0</v>
      </c>
      <c r="I112" s="1081"/>
      <c r="J112" s="1081"/>
      <c r="K112" s="1081"/>
      <c r="L112" s="1082"/>
      <c r="M112" s="146">
        <f>IF($P$1=0,0,IF($P$1="Score 2008 version",score!M112,score_2006!M106))</f>
        <v>0</v>
      </c>
      <c r="N112" s="581">
        <f>IF($P$1=0,0,IF($P$1="Score 2008 version",score!N112,score_2006!N106))</f>
        <v>0</v>
      </c>
      <c r="O112" s="146">
        <f>IF($P$1=0,0,IF($P$1="Score 2008 version",score!O112,score_2006!O106))</f>
        <v>0</v>
      </c>
      <c r="P112" s="582">
        <f>IF($P$1=0,0,IF($P$1="Score 2008 version",score!P112,score_2006!P106))</f>
        <v>0</v>
      </c>
      <c r="Q112" s="140"/>
      <c r="R112" s="403"/>
      <c r="S112" s="914">
        <v>1</v>
      </c>
      <c r="T112" s="914"/>
      <c r="U112" s="437"/>
      <c r="V112" s="915">
        <v>1</v>
      </c>
      <c r="W112" s="1123"/>
      <c r="AB112" s="419">
        <f t="shared" si="2"/>
        <v>0</v>
      </c>
      <c r="AD112" s="419">
        <f t="shared" si="3"/>
        <v>0</v>
      </c>
    </row>
    <row r="113" spans="2:30" ht="15.75" thickBot="1">
      <c r="B113" s="350"/>
      <c r="C113" s="351">
        <v>3.2</v>
      </c>
      <c r="D113" s="352" t="s">
        <v>119</v>
      </c>
      <c r="E113" s="353"/>
      <c r="F113" s="288"/>
      <c r="G113" s="424"/>
      <c r="H113" s="1083">
        <f>IF($P$1=0,0,IF($P$1="Score 2008 version",score!H113,score_2006!H107))</f>
        <v>0</v>
      </c>
      <c r="I113" s="1084"/>
      <c r="J113" s="1084"/>
      <c r="K113" s="1084"/>
      <c r="L113" s="1085"/>
      <c r="M113" s="146">
        <f>IF($P$1=0,0,IF($P$1="Score 2008 version",score!M113,score_2006!M107))</f>
        <v>0</v>
      </c>
      <c r="N113" s="581">
        <f>IF($P$1=0,0,IF($P$1="Score 2008 version",score!N113,score_2006!N107))</f>
        <v>0</v>
      </c>
      <c r="O113" s="146">
        <f>IF($P$1=0,0,IF($P$1="Score 2008 version",score!O113,score_2006!O107))</f>
        <v>0</v>
      </c>
      <c r="P113" s="597">
        <f>IF($P$1=0,0,IF($P$1="Score 2008 version",score!P113,score_2006!P107))</f>
        <v>0</v>
      </c>
      <c r="Q113" s="140"/>
      <c r="R113" s="403"/>
      <c r="S113" s="914">
        <v>1</v>
      </c>
      <c r="T113" s="914"/>
      <c r="U113" s="437"/>
      <c r="V113" s="915">
        <v>1</v>
      </c>
      <c r="W113" s="1123"/>
      <c r="AB113" s="419">
        <f t="shared" si="2"/>
        <v>0</v>
      </c>
      <c r="AD113" s="419">
        <f t="shared" si="3"/>
        <v>0</v>
      </c>
    </row>
    <row r="114" spans="2:30" ht="10.5" customHeight="1" hidden="1" thickBot="1">
      <c r="B114" s="354"/>
      <c r="C114" s="355"/>
      <c r="D114" s="356"/>
      <c r="E114" s="357"/>
      <c r="F114" s="358"/>
      <c r="G114" s="449"/>
      <c r="H114" s="890"/>
      <c r="I114" s="891"/>
      <c r="J114" s="891"/>
      <c r="K114" s="891"/>
      <c r="L114" s="892"/>
      <c r="M114" s="156">
        <f>IF($P$1=0,0,IF($P$1="Score 2008 version",score!M114,score_2006!M108))</f>
        <v>0</v>
      </c>
      <c r="N114" s="598">
        <f>IF($P$1=0,0,IF($P$1="Score 2008 version",score!N114,score_2006!N108))</f>
        <v>0</v>
      </c>
      <c r="O114" s="156">
        <f>IF($P$1=0,0,IF($P$1="Score 2008 version",score!O114,score_2006!O108))</f>
        <v>0</v>
      </c>
      <c r="P114" s="599">
        <f>IF($P$1=0,0,IF($P$1="Score 2008 version",score!P114,score_2006!P108))</f>
        <v>0</v>
      </c>
      <c r="Q114" s="140"/>
      <c r="R114" s="403"/>
      <c r="S114" s="934"/>
      <c r="T114" s="934"/>
      <c r="U114" s="450"/>
      <c r="V114" s="935"/>
      <c r="W114" s="451"/>
      <c r="AB114" s="419">
        <f t="shared" si="2"/>
        <v>0</v>
      </c>
      <c r="AD114" s="419">
        <f t="shared" si="3"/>
        <v>0</v>
      </c>
    </row>
    <row r="115" spans="2:30" ht="16.5" thickBot="1">
      <c r="B115" s="1054" t="s">
        <v>93</v>
      </c>
      <c r="C115" s="1055"/>
      <c r="D115" s="1055"/>
      <c r="E115" s="1055"/>
      <c r="F115" s="1055"/>
      <c r="G115" s="361"/>
      <c r="H115" s="893"/>
      <c r="I115" s="894"/>
      <c r="J115" s="894"/>
      <c r="K115" s="894"/>
      <c r="L115" s="895"/>
      <c r="M115" s="157">
        <f>IF($P$1=0,0,IF($P$1="Score 2008 version",score!M115,score_2006!M109))</f>
        <v>0</v>
      </c>
      <c r="N115" s="600">
        <f>IF($P$1=0,0,IF($P$1="Score 2008 version",score!N115,score_2006!N109))</f>
        <v>0</v>
      </c>
      <c r="O115" s="157">
        <f>IF($P$1=0,0,IF($P$1="Score 2008 version",score!O115,score_2006!O109))</f>
        <v>0</v>
      </c>
      <c r="P115" s="601">
        <f>IF($P$1=0,0,IF($P$1="Score 2008 version",score!P115,score_2006!P109))</f>
        <v>0</v>
      </c>
      <c r="Q115" s="151">
        <f>IF($P$1=0,0,IF($P$1="Score 2008 version",score!Q115,score_2006!Q109))</f>
        <v>0</v>
      </c>
      <c r="R115" s="403"/>
      <c r="S115" s="904">
        <f>PRODUCT(S116,S135,S154)</f>
        <v>1</v>
      </c>
      <c r="T115" s="904"/>
      <c r="U115" s="420">
        <f>SUM(U116,U135,U154)</f>
        <v>0</v>
      </c>
      <c r="V115" s="905">
        <f>PRODUCT(V116,V135,V154)</f>
        <v>1</v>
      </c>
      <c r="W115" s="868"/>
      <c r="AB115" s="419">
        <f t="shared" si="2"/>
        <v>0</v>
      </c>
      <c r="AD115" s="419">
        <f t="shared" si="3"/>
        <v>0</v>
      </c>
    </row>
    <row r="116" spans="2:30" ht="15.75" thickBot="1">
      <c r="B116" s="362" t="s">
        <v>132</v>
      </c>
      <c r="C116" s="250" t="s">
        <v>133</v>
      </c>
      <c r="D116" s="250"/>
      <c r="E116" s="250"/>
      <c r="F116" s="363"/>
      <c r="G116" s="252"/>
      <c r="H116" s="869"/>
      <c r="I116" s="870"/>
      <c r="J116" s="870"/>
      <c r="K116" s="870"/>
      <c r="L116" s="871"/>
      <c r="M116" s="152">
        <f>IF($P$1=0,0,IF($P$1="Score 2008 version",score!M116,score_2006!M110))</f>
        <v>0</v>
      </c>
      <c r="N116" s="579">
        <f>IF($P$1=0,0,IF($P$1="Score 2008 version",score!N116,score_2006!N110))</f>
        <v>0</v>
      </c>
      <c r="O116" s="152">
        <f>IF($P$1=0,0,IF($P$1="Score 2008 version",score!O116,score_2006!O110))</f>
        <v>0</v>
      </c>
      <c r="P116" s="580">
        <f>IF($P$1=0,0,IF($P$1="Score 2008 version",score!P116,score_2006!P110))</f>
        <v>0</v>
      </c>
      <c r="Q116" s="138">
        <f>IF($P$1=0,0,IF($P$1="Score 2008 version",score!Q116,score_2006!Q110))</f>
        <v>0</v>
      </c>
      <c r="R116" s="403"/>
      <c r="S116" s="936">
        <f>PRODUCT(S117,S118,S123,S132)</f>
        <v>1</v>
      </c>
      <c r="T116" s="936"/>
      <c r="U116" s="421">
        <f>SUM(U117,U118,U123,U132)</f>
        <v>0</v>
      </c>
      <c r="V116" s="907">
        <f>PRODUCT(V117,V118,V123,V132)</f>
        <v>1</v>
      </c>
      <c r="W116" s="872"/>
      <c r="AB116" s="419">
        <f t="shared" si="2"/>
        <v>0</v>
      </c>
      <c r="AD116" s="419">
        <f t="shared" si="3"/>
        <v>0</v>
      </c>
    </row>
    <row r="117" spans="2:30" ht="15">
      <c r="B117" s="253">
        <v>1</v>
      </c>
      <c r="C117" s="255" t="s">
        <v>120</v>
      </c>
      <c r="D117" s="255"/>
      <c r="E117" s="255"/>
      <c r="F117" s="364"/>
      <c r="G117" s="422"/>
      <c r="H117" s="1098">
        <f>IF($P$1=0,0,IF($P$1="Score 2008 version",score!H117,score_2006!H111))</f>
        <v>0</v>
      </c>
      <c r="I117" s="1099"/>
      <c r="J117" s="1099"/>
      <c r="K117" s="1099"/>
      <c r="L117" s="1100"/>
      <c r="M117" s="146">
        <f>IF($P$1=0,0,IF($P$1="Score 2008 version",score!M117,score_2006!M111))</f>
        <v>0</v>
      </c>
      <c r="N117" s="581">
        <f>IF($P$1=0,0,IF($P$1="Score 2008 version",score!N117,score_2006!N111))</f>
        <v>0</v>
      </c>
      <c r="O117" s="146">
        <f>IF($P$1=0,0,IF($P$1="Score 2008 version",score!O117,score_2006!O111))</f>
        <v>0</v>
      </c>
      <c r="P117" s="582">
        <f>IF($P$1=0,0,IF($P$1="Score 2008 version",score!P117,score_2006!P111))</f>
        <v>0</v>
      </c>
      <c r="Q117" s="140">
        <f>IF($P$1=0,0,IF($P$1="Score 2008 version",score!Q117,score_2006!Q111))</f>
        <v>0</v>
      </c>
      <c r="R117" s="403"/>
      <c r="S117" s="914">
        <v>1</v>
      </c>
      <c r="T117" s="937"/>
      <c r="U117" s="437">
        <v>0</v>
      </c>
      <c r="V117" s="915">
        <v>1</v>
      </c>
      <c r="W117" s="889"/>
      <c r="AB117" s="419">
        <f t="shared" si="2"/>
        <v>0</v>
      </c>
      <c r="AD117" s="419">
        <f t="shared" si="3"/>
        <v>0</v>
      </c>
    </row>
    <row r="118" spans="2:30" ht="15">
      <c r="B118" s="366">
        <v>2</v>
      </c>
      <c r="C118" s="279" t="s">
        <v>121</v>
      </c>
      <c r="D118" s="279"/>
      <c r="E118" s="279"/>
      <c r="F118" s="367"/>
      <c r="G118" s="424"/>
      <c r="H118" s="798">
        <f>IF($P$1=0,0,IF($P$1="Score 2008 version",score!H118,score_2006!H112))</f>
        <v>0</v>
      </c>
      <c r="I118" s="800"/>
      <c r="J118" s="800"/>
      <c r="K118" s="800"/>
      <c r="L118" s="800"/>
      <c r="M118" s="150">
        <f>IF($P$1=0,0,IF($P$1="Score 2008 version",score!M118,score_2006!M112))</f>
        <v>0</v>
      </c>
      <c r="N118" s="585">
        <f>IF($P$1=0,0,IF($P$1="Score 2008 version",score!N118,score_2006!N112))</f>
        <v>0</v>
      </c>
      <c r="O118" s="150">
        <f>IF($P$1=0,0,IF($P$1="Score 2008 version",score!O118,score_2006!O112))</f>
        <v>0</v>
      </c>
      <c r="P118" s="586">
        <f>IF($P$1=0,0,IF($P$1="Score 2008 version",score!P118,score_2006!P112))</f>
        <v>0</v>
      </c>
      <c r="Q118" s="144">
        <f>IF($P$1=0,0,IF($P$1="Score 2008 version",score!Q118,score_2006!Q112))</f>
        <v>0</v>
      </c>
      <c r="R118" s="403"/>
      <c r="S118" s="919">
        <f>PRODUCT(S121,S122)</f>
        <v>1</v>
      </c>
      <c r="T118" s="919"/>
      <c r="U118" s="429">
        <f>SUM(U121,U122)</f>
        <v>0</v>
      </c>
      <c r="V118" s="920">
        <f>PRODUCT(V21,V122)</f>
        <v>1</v>
      </c>
      <c r="W118" s="1132"/>
      <c r="AB118" s="419">
        <f t="shared" si="2"/>
        <v>0</v>
      </c>
      <c r="AD118" s="419">
        <f t="shared" si="3"/>
        <v>0</v>
      </c>
    </row>
    <row r="119" spans="2:30" ht="13.5" customHeight="1" hidden="1">
      <c r="B119" s="369"/>
      <c r="C119" s="370" t="s">
        <v>122</v>
      </c>
      <c r="D119" s="371" t="s">
        <v>200</v>
      </c>
      <c r="E119" s="279"/>
      <c r="F119" s="367"/>
      <c r="G119" s="424"/>
      <c r="H119" s="795">
        <f>IF($P$1=0,0,IF($P$1="Score 2008 version",score!H119,score_2006!H113))</f>
        <v>0</v>
      </c>
      <c r="I119" s="801"/>
      <c r="J119" s="801"/>
      <c r="K119" s="801"/>
      <c r="L119" s="801"/>
      <c r="M119" s="146">
        <f>IF($P$1=0,0,IF($P$1="Score 2008 version",score!M119,score_2006!M113))</f>
        <v>0</v>
      </c>
      <c r="N119" s="587">
        <f>IF($P$1=0,0,IF($P$1="Score 2008 version",score!N119,score_2006!N113))</f>
        <v>0</v>
      </c>
      <c r="O119" s="146">
        <f>IF($P$1=0,0,IF($P$1="Score 2008 version",score!O119,score_2006!O113))</f>
        <v>0</v>
      </c>
      <c r="P119" s="582">
        <f>IF($P$1=0,0,IF($P$1="Score 2008 version",score!P119,score_2006!P113))</f>
        <v>0</v>
      </c>
      <c r="Q119" s="142"/>
      <c r="R119" s="403"/>
      <c r="S119" s="938"/>
      <c r="T119" s="939"/>
      <c r="U119" s="452"/>
      <c r="V119" s="940"/>
      <c r="W119" s="1132"/>
      <c r="AB119" s="419">
        <f t="shared" si="2"/>
        <v>0</v>
      </c>
      <c r="AD119" s="419">
        <f t="shared" si="3"/>
        <v>0</v>
      </c>
    </row>
    <row r="120" spans="2:30" ht="13.5" customHeight="1" hidden="1">
      <c r="B120" s="369"/>
      <c r="C120" s="370" t="s">
        <v>123</v>
      </c>
      <c r="D120" s="371" t="s">
        <v>201</v>
      </c>
      <c r="E120" s="279"/>
      <c r="F120" s="367"/>
      <c r="G120" s="424"/>
      <c r="H120" s="795">
        <f>IF($P$1=0,0,IF($P$1="Score 2008 version",score!H120,score_2006!H114))</f>
        <v>0</v>
      </c>
      <c r="I120" s="801"/>
      <c r="J120" s="801"/>
      <c r="K120" s="801"/>
      <c r="L120" s="801"/>
      <c r="M120" s="150">
        <f>IF($P$1=0,0,IF($P$1="Score 2008 version",score!M120,score_2006!M114))</f>
        <v>0</v>
      </c>
      <c r="N120" s="585">
        <f>IF($P$1=0,0,IF($P$1="Score 2008 version",score!N120,score_2006!N114))</f>
        <v>0</v>
      </c>
      <c r="O120" s="150">
        <f>IF($P$1=0,0,IF($P$1="Score 2008 version",score!O120,score_2006!O114))</f>
        <v>0</v>
      </c>
      <c r="P120" s="586">
        <f>IF($P$1=0,0,IF($P$1="Score 2008 version",score!P120,score_2006!P114))</f>
        <v>0</v>
      </c>
      <c r="Q120" s="140"/>
      <c r="R120" s="403"/>
      <c r="S120" s="938"/>
      <c r="T120" s="939"/>
      <c r="U120" s="452"/>
      <c r="V120" s="940"/>
      <c r="W120" s="1132"/>
      <c r="AB120" s="419">
        <f t="shared" si="2"/>
        <v>0</v>
      </c>
      <c r="AD120" s="419">
        <f t="shared" si="3"/>
        <v>0</v>
      </c>
    </row>
    <row r="121" spans="2:30" ht="15">
      <c r="B121" s="369"/>
      <c r="C121" s="372">
        <v>2.1</v>
      </c>
      <c r="D121" s="338" t="s">
        <v>124</v>
      </c>
      <c r="E121" s="279"/>
      <c r="F121" s="367"/>
      <c r="G121" s="424"/>
      <c r="H121" s="1083">
        <f>IF($P$1=0,0,IF($P$1="Score 2008 version",score!H121,score_2006!H115))</f>
        <v>0</v>
      </c>
      <c r="I121" s="1084"/>
      <c r="J121" s="1084"/>
      <c r="K121" s="1084"/>
      <c r="L121" s="1085"/>
      <c r="M121" s="146">
        <f>IF($P$1=0,0,IF($P$1="Score 2008 version",score!M121,score_2006!M115))</f>
        <v>0</v>
      </c>
      <c r="N121" s="581">
        <f>IF($P$1=0,0,IF($P$1="Score 2008 version",score!N121,score_2006!N115))</f>
        <v>0</v>
      </c>
      <c r="O121" s="146">
        <f>IF($P$1=0,0,IF($P$1="Score 2008 version",score!O121,score_2006!O115))</f>
        <v>0</v>
      </c>
      <c r="P121" s="582">
        <f>IF($P$1=0,0,IF($P$1="Score 2008 version",score!P121,score_2006!P115))</f>
        <v>0</v>
      </c>
      <c r="Q121" s="140"/>
      <c r="R121" s="403"/>
      <c r="S121" s="914">
        <v>1</v>
      </c>
      <c r="T121" s="913"/>
      <c r="U121" s="437">
        <v>0</v>
      </c>
      <c r="V121" s="915">
        <v>1</v>
      </c>
      <c r="W121" s="1132"/>
      <c r="AB121" s="419">
        <f t="shared" si="2"/>
        <v>0</v>
      </c>
      <c r="AD121" s="419">
        <f t="shared" si="3"/>
        <v>0</v>
      </c>
    </row>
    <row r="122" spans="2:30" ht="15">
      <c r="B122" s="373"/>
      <c r="C122" s="372">
        <v>2.2</v>
      </c>
      <c r="D122" s="1074" t="s">
        <v>125</v>
      </c>
      <c r="E122" s="999"/>
      <c r="F122" s="999"/>
      <c r="G122" s="424"/>
      <c r="H122" s="1092">
        <f>IF($P$1=0,0,IF($P$1="Score 2008 version",score!H122,score_2006!H116))</f>
        <v>0</v>
      </c>
      <c r="I122" s="1093"/>
      <c r="J122" s="1093"/>
      <c r="K122" s="1093"/>
      <c r="L122" s="1094"/>
      <c r="M122" s="146">
        <f>IF($P$1=0,0,IF($P$1="Score 2008 version",score!M122,score_2006!M116))</f>
        <v>0</v>
      </c>
      <c r="N122" s="581">
        <f>IF($P$1=0,0,IF($P$1="Score 2008 version",score!N122,score_2006!N116))</f>
        <v>0</v>
      </c>
      <c r="O122" s="146">
        <f>IF($P$1=0,0,IF($P$1="Score 2008 version",score!O122,score_2006!O116))</f>
        <v>0</v>
      </c>
      <c r="P122" s="582">
        <f>IF($P$1=0,0,IF($P$1="Score 2008 version",score!P122,score_2006!P116))</f>
        <v>0</v>
      </c>
      <c r="Q122" s="149"/>
      <c r="R122" s="403"/>
      <c r="S122" s="914"/>
      <c r="T122" s="913"/>
      <c r="U122" s="437"/>
      <c r="V122" s="915"/>
      <c r="W122" s="1133"/>
      <c r="AB122" s="419">
        <f t="shared" si="2"/>
        <v>0</v>
      </c>
      <c r="AD122" s="419">
        <f t="shared" si="3"/>
        <v>0</v>
      </c>
    </row>
    <row r="123" spans="2:30" ht="15">
      <c r="B123" s="369">
        <v>3</v>
      </c>
      <c r="C123" s="279" t="s">
        <v>126</v>
      </c>
      <c r="D123" s="279"/>
      <c r="E123" s="279"/>
      <c r="F123" s="367"/>
      <c r="G123" s="424"/>
      <c r="H123" s="798"/>
      <c r="I123" s="896"/>
      <c r="J123" s="896"/>
      <c r="K123" s="896"/>
      <c r="L123" s="453">
        <f>IF($P$1=0,0,IF($P$1="Score 2008 version",score!L123,0))</f>
        <v>0</v>
      </c>
      <c r="M123" s="150">
        <f>IF($P$1=0,0,IF($P$1="Score 2008 version",score!M123,score_2006!M117))</f>
        <v>0</v>
      </c>
      <c r="N123" s="585">
        <f>IF($P$1=0,0,IF($P$1="Score 2008 version",score!N123,score_2006!N117))</f>
        <v>0</v>
      </c>
      <c r="O123" s="150">
        <f>IF($P$1=0,0,IF($P$1="Score 2008 version",score!O123,score_2006!O117))</f>
        <v>0</v>
      </c>
      <c r="P123" s="602">
        <f>IF($P$1=0,0,IF($P$1="Score 2008 version",score!P123,score_2006!P117))</f>
        <v>0</v>
      </c>
      <c r="Q123" s="144">
        <f>IF($P$1=0,0,IF($P$1="Score 2008 version",score!Q123,score_2006!Q117))</f>
        <v>0</v>
      </c>
      <c r="R123" s="403"/>
      <c r="S123" s="941">
        <v>1</v>
      </c>
      <c r="T123" s="937"/>
      <c r="U123" s="454">
        <v>0</v>
      </c>
      <c r="V123" s="942">
        <v>1</v>
      </c>
      <c r="W123" s="1124"/>
      <c r="AB123" s="419">
        <f t="shared" si="2"/>
        <v>0</v>
      </c>
      <c r="AD123" s="419">
        <f t="shared" si="3"/>
        <v>0</v>
      </c>
    </row>
    <row r="124" spans="2:30" ht="13.5" customHeight="1" hidden="1">
      <c r="B124" s="369"/>
      <c r="C124" s="370" t="s">
        <v>127</v>
      </c>
      <c r="D124" s="375" t="s">
        <v>202</v>
      </c>
      <c r="E124" s="279"/>
      <c r="F124" s="367"/>
      <c r="G124" s="424"/>
      <c r="H124" s="873">
        <f>IF($P$1=0,0,IF($P$1="Score 2008 version",score!H124,score_2006!H118))</f>
        <v>0</v>
      </c>
      <c r="I124" s="874"/>
      <c r="J124" s="874"/>
      <c r="K124" s="874"/>
      <c r="L124" s="875"/>
      <c r="M124" s="146">
        <f>IF($P$1=0,0,IF($P$1="Score 2008 version",score!M124,score_2006!M118))</f>
        <v>0</v>
      </c>
      <c r="N124" s="584">
        <f>IF($P$1=0,0,IF($P$1="Score 2008 version",score!N124,score_2006!N118))</f>
        <v>0</v>
      </c>
      <c r="O124" s="146">
        <f>IF($P$1=0,0,IF($P$1="Score 2008 version",score!O124,score_2006!O118))</f>
        <v>0</v>
      </c>
      <c r="P124" s="581">
        <f>IF($P$1=0,0,IF($P$1="Score 2008 version",score!P124,score_2006!P118))</f>
        <v>0</v>
      </c>
      <c r="Q124" s="140"/>
      <c r="R124" s="403"/>
      <c r="S124" s="943"/>
      <c r="T124" s="944"/>
      <c r="U124" s="455"/>
      <c r="V124" s="945"/>
      <c r="W124" s="1127"/>
      <c r="AB124" s="419">
        <f t="shared" si="2"/>
        <v>0</v>
      </c>
      <c r="AD124" s="419">
        <f t="shared" si="3"/>
        <v>0</v>
      </c>
    </row>
    <row r="125" spans="2:30" ht="13.5" customHeight="1" hidden="1">
      <c r="B125" s="369"/>
      <c r="C125" s="370" t="s">
        <v>128</v>
      </c>
      <c r="D125" s="375" t="s">
        <v>203</v>
      </c>
      <c r="E125" s="279"/>
      <c r="F125" s="367"/>
      <c r="G125" s="424"/>
      <c r="H125" s="873">
        <f>IF($P$1=0,0,IF($P$1="Score 2008 version",score!H125,score_2006!H119))</f>
        <v>0</v>
      </c>
      <c r="I125" s="874"/>
      <c r="J125" s="874"/>
      <c r="K125" s="874"/>
      <c r="L125" s="875"/>
      <c r="M125" s="146">
        <f>IF($P$1=0,0,IF($P$1="Score 2008 version",score!M125,score_2006!M119))</f>
        <v>0</v>
      </c>
      <c r="N125" s="584">
        <f>IF($P$1=0,0,IF($P$1="Score 2008 version",score!N125,score_2006!N119))</f>
        <v>0</v>
      </c>
      <c r="O125" s="146">
        <f>IF($P$1=0,0,IF($P$1="Score 2008 version",score!O125,score_2006!O119))</f>
        <v>0</v>
      </c>
      <c r="P125" s="581">
        <f>IF($P$1=0,0,IF($P$1="Score 2008 version",score!P125,score_2006!P119))</f>
        <v>0</v>
      </c>
      <c r="Q125" s="140"/>
      <c r="R125" s="403"/>
      <c r="S125" s="943"/>
      <c r="T125" s="944"/>
      <c r="U125" s="455"/>
      <c r="V125" s="945"/>
      <c r="W125" s="1127"/>
      <c r="AB125" s="419">
        <f t="shared" si="2"/>
        <v>0</v>
      </c>
      <c r="AD125" s="419">
        <f t="shared" si="3"/>
        <v>0</v>
      </c>
    </row>
    <row r="126" spans="2:30" ht="13.5" customHeight="1" hidden="1">
      <c r="B126" s="376"/>
      <c r="C126" s="377">
        <v>3.1</v>
      </c>
      <c r="D126" s="375" t="s">
        <v>204</v>
      </c>
      <c r="E126" s="262"/>
      <c r="F126" s="288"/>
      <c r="G126" s="424"/>
      <c r="H126" s="795">
        <f>IF($P$1=0,0,IF($P$1="Score 2008 version",score!H126,score_2006!H120))</f>
        <v>0</v>
      </c>
      <c r="I126" s="897"/>
      <c r="J126" s="897"/>
      <c r="K126" s="897"/>
      <c r="L126" s="898"/>
      <c r="M126" s="146">
        <f>IF($P$1=0,0,IF($P$1="Score 2008 version",score!M126,score_2006!M120))</f>
        <v>0</v>
      </c>
      <c r="N126" s="584">
        <f>IF($P$1=0,0,IF($P$1="Score 2008 version",score!N126,score_2006!N120))</f>
        <v>0</v>
      </c>
      <c r="O126" s="146">
        <f>IF($P$1=0,0,IF($P$1="Score 2008 version",score!O126,score_2006!O120))</f>
        <v>0</v>
      </c>
      <c r="P126" s="582">
        <f>IF($P$1=0,0,IF($P$1="Score 2008 version",score!P126,score_2006!P120))</f>
        <v>0</v>
      </c>
      <c r="Q126" s="140"/>
      <c r="R126" s="403"/>
      <c r="S126" s="938"/>
      <c r="T126" s="939"/>
      <c r="U126" s="452"/>
      <c r="V126" s="940"/>
      <c r="W126" s="1127"/>
      <c r="AB126" s="419">
        <f t="shared" si="2"/>
        <v>0</v>
      </c>
      <c r="AD126" s="419">
        <f t="shared" si="3"/>
        <v>0</v>
      </c>
    </row>
    <row r="127" spans="2:30" ht="13.5" customHeight="1" hidden="1">
      <c r="B127" s="376"/>
      <c r="C127" s="377">
        <v>3.2</v>
      </c>
      <c r="D127" s="375" t="s">
        <v>205</v>
      </c>
      <c r="E127" s="262"/>
      <c r="F127" s="288"/>
      <c r="G127" s="424"/>
      <c r="H127" s="795">
        <f>IF($P$1=0,0,IF($P$1="Score 2008 version",score!H127,score_2006!H121))</f>
        <v>0</v>
      </c>
      <c r="I127" s="897"/>
      <c r="J127" s="897"/>
      <c r="K127" s="897"/>
      <c r="L127" s="898"/>
      <c r="M127" s="146">
        <f>IF($P$1=0,0,IF($P$1="Score 2008 version",score!M127,score_2006!M121))</f>
        <v>0</v>
      </c>
      <c r="N127" s="584">
        <f>IF($P$1=0,0,IF($P$1="Score 2008 version",score!N127,score_2006!N121))</f>
        <v>0</v>
      </c>
      <c r="O127" s="146">
        <f>IF($P$1=0,0,IF($P$1="Score 2008 version",score!O127,score_2006!O121))</f>
        <v>0</v>
      </c>
      <c r="P127" s="582">
        <f>IF($P$1=0,0,IF($P$1="Score 2008 version",score!P127,score_2006!P121))</f>
        <v>0</v>
      </c>
      <c r="Q127" s="140"/>
      <c r="R127" s="403"/>
      <c r="S127" s="938"/>
      <c r="T127" s="939"/>
      <c r="U127" s="452"/>
      <c r="V127" s="940"/>
      <c r="W127" s="1127"/>
      <c r="AB127" s="419">
        <f t="shared" si="2"/>
        <v>0</v>
      </c>
      <c r="AD127" s="419">
        <f t="shared" si="3"/>
        <v>0</v>
      </c>
    </row>
    <row r="128" spans="2:30" ht="13.5" customHeight="1" hidden="1">
      <c r="B128" s="376"/>
      <c r="C128" s="377">
        <v>3.3</v>
      </c>
      <c r="D128" s="375" t="s">
        <v>206</v>
      </c>
      <c r="E128" s="262"/>
      <c r="F128" s="288"/>
      <c r="G128" s="424"/>
      <c r="H128" s="795">
        <f>IF($P$1=0,0,IF($P$1="Score 2008 version",score!H128,score_2006!H122))</f>
        <v>0</v>
      </c>
      <c r="I128" s="897"/>
      <c r="J128" s="897"/>
      <c r="K128" s="897"/>
      <c r="L128" s="898"/>
      <c r="M128" s="146">
        <f>IF($P$1=0,0,IF($P$1="Score 2008 version",score!M128,score_2006!M122))</f>
        <v>0</v>
      </c>
      <c r="N128" s="584">
        <f>IF($P$1=0,0,IF($P$1="Score 2008 version",score!N128,score_2006!N122))</f>
        <v>0</v>
      </c>
      <c r="O128" s="146">
        <f>IF($P$1=0,0,IF($P$1="Score 2008 version",score!O128,score_2006!O122))</f>
        <v>0</v>
      </c>
      <c r="P128" s="582">
        <f>IF($P$1=0,0,IF($P$1="Score 2008 version",score!P128,score_2006!P122))</f>
        <v>0</v>
      </c>
      <c r="Q128" s="140"/>
      <c r="R128" s="403"/>
      <c r="S128" s="938"/>
      <c r="T128" s="939"/>
      <c r="U128" s="452"/>
      <c r="V128" s="940"/>
      <c r="W128" s="1127"/>
      <c r="AB128" s="419">
        <f t="shared" si="2"/>
        <v>0</v>
      </c>
      <c r="AD128" s="419">
        <f t="shared" si="3"/>
        <v>0</v>
      </c>
    </row>
    <row r="129" spans="2:30" ht="13.5" customHeight="1" hidden="1">
      <c r="B129" s="376"/>
      <c r="C129" s="377">
        <v>3.4</v>
      </c>
      <c r="D129" s="375" t="s">
        <v>207</v>
      </c>
      <c r="E129" s="262"/>
      <c r="F129" s="288"/>
      <c r="G129" s="424"/>
      <c r="H129" s="795">
        <f>IF($P$1=0,0,IF($P$1="Score 2008 version",score!H129,score_2006!H123))</f>
        <v>0</v>
      </c>
      <c r="I129" s="897"/>
      <c r="J129" s="897"/>
      <c r="K129" s="897"/>
      <c r="L129" s="898"/>
      <c r="M129" s="146">
        <f>IF($P$1=0,0,IF($P$1="Score 2008 version",score!M129,score_2006!M123))</f>
        <v>0</v>
      </c>
      <c r="N129" s="584">
        <f>IF($P$1=0,0,IF($P$1="Score 2008 version",score!N129,score_2006!N123))</f>
        <v>0</v>
      </c>
      <c r="O129" s="146">
        <f>IF($P$1=0,0,IF($P$1="Score 2008 version",score!O129,score_2006!O123))</f>
        <v>0</v>
      </c>
      <c r="P129" s="582">
        <f>IF($P$1=0,0,IF($P$1="Score 2008 version",score!P129,score_2006!P123))</f>
        <v>0</v>
      </c>
      <c r="Q129" s="140"/>
      <c r="R129" s="403"/>
      <c r="S129" s="938"/>
      <c r="T129" s="939"/>
      <c r="U129" s="452"/>
      <c r="V129" s="940"/>
      <c r="W129" s="1127"/>
      <c r="AB129" s="419">
        <f t="shared" si="2"/>
        <v>0</v>
      </c>
      <c r="AD129" s="419">
        <f t="shared" si="3"/>
        <v>0</v>
      </c>
    </row>
    <row r="130" spans="2:30" ht="13.5" customHeight="1" hidden="1">
      <c r="B130" s="376"/>
      <c r="C130" s="377">
        <v>3.5</v>
      </c>
      <c r="D130" s="375" t="s">
        <v>208</v>
      </c>
      <c r="E130" s="262"/>
      <c r="F130" s="288"/>
      <c r="G130" s="424"/>
      <c r="H130" s="795">
        <f>IF($P$1=0,0,IF($P$1="Score 2008 version",score!H130,score_2006!H124))</f>
        <v>0</v>
      </c>
      <c r="I130" s="897"/>
      <c r="J130" s="897"/>
      <c r="K130" s="897"/>
      <c r="L130" s="898"/>
      <c r="M130" s="146">
        <f>IF($P$1=0,0,IF($P$1="Score 2008 version",score!M130,score_2006!M124))</f>
        <v>0</v>
      </c>
      <c r="N130" s="581">
        <f>IF($P$1=0,0,IF($P$1="Score 2008 version",score!N130,score_2006!N124))</f>
        <v>0</v>
      </c>
      <c r="O130" s="146">
        <f>IF($P$1=0,0,IF($P$1="Score 2008 version",score!O130,score_2006!O124))</f>
        <v>0</v>
      </c>
      <c r="P130" s="582">
        <f>IF($P$1=0,0,IF($P$1="Score 2008 version",score!P130,score_2006!P124))</f>
        <v>0</v>
      </c>
      <c r="Q130" s="140"/>
      <c r="R130" s="403"/>
      <c r="S130" s="938"/>
      <c r="T130" s="939"/>
      <c r="U130" s="452"/>
      <c r="V130" s="940"/>
      <c r="W130" s="1127"/>
      <c r="AB130" s="419">
        <f t="shared" si="2"/>
        <v>0</v>
      </c>
      <c r="AD130" s="419">
        <f t="shared" si="3"/>
        <v>0</v>
      </c>
    </row>
    <row r="131" spans="2:30" ht="13.5" customHeight="1" hidden="1">
      <c r="B131" s="378"/>
      <c r="C131" s="377">
        <v>3.6</v>
      </c>
      <c r="D131" s="375" t="s">
        <v>209</v>
      </c>
      <c r="E131" s="262"/>
      <c r="F131" s="288"/>
      <c r="G131" s="424"/>
      <c r="H131" s="797">
        <f>IF($P$1=0,0,IF($P$1="Score 2008 version",score!H131,score_2006!H125))</f>
        <v>0</v>
      </c>
      <c r="I131" s="899"/>
      <c r="J131" s="899"/>
      <c r="K131" s="899"/>
      <c r="L131" s="900"/>
      <c r="M131" s="146">
        <f>IF($P$1=0,0,IF($P$1="Score 2008 version",score!M131,score_2006!M125))</f>
        <v>0</v>
      </c>
      <c r="N131" s="581">
        <f>IF($P$1=0,0,IF($P$1="Score 2008 version",score!N131,score_2006!N125))</f>
        <v>0</v>
      </c>
      <c r="O131" s="146">
        <f>IF($P$1=0,0,IF($P$1="Score 2008 version",score!O131,score_2006!O125))</f>
        <v>0</v>
      </c>
      <c r="P131" s="582">
        <f>IF($P$1=0,0,IF($P$1="Score 2008 version",score!P131,score_2006!P125))</f>
        <v>0</v>
      </c>
      <c r="Q131" s="140"/>
      <c r="R131" s="403"/>
      <c r="S131" s="938"/>
      <c r="T131" s="939"/>
      <c r="U131" s="452"/>
      <c r="V131" s="940"/>
      <c r="W131" s="1128"/>
      <c r="AB131" s="419">
        <f t="shared" si="2"/>
        <v>0</v>
      </c>
      <c r="AD131" s="419">
        <f t="shared" si="3"/>
        <v>0</v>
      </c>
    </row>
    <row r="132" spans="2:30" ht="15">
      <c r="B132" s="366">
        <v>4</v>
      </c>
      <c r="C132" s="255" t="s">
        <v>129</v>
      </c>
      <c r="D132" s="255"/>
      <c r="E132" s="255"/>
      <c r="F132" s="280"/>
      <c r="G132" s="424"/>
      <c r="H132" s="1095">
        <f>IF($P$1=0,0,IF($P$1="Score 2008 version",score!H132,score_2006!H126))</f>
        <v>0</v>
      </c>
      <c r="I132" s="1096"/>
      <c r="J132" s="1096"/>
      <c r="K132" s="1096"/>
      <c r="L132" s="1097"/>
      <c r="M132" s="150">
        <f>IF($P$1=0,0,IF($P$1="Score 2008 version",score!M132,score_2006!M126))</f>
        <v>0</v>
      </c>
      <c r="N132" s="585">
        <f>IF($P$1=0,0,IF($P$1="Score 2008 version",score!N132,score_2006!N126))</f>
        <v>0</v>
      </c>
      <c r="O132" s="150">
        <f>IF($P$1=0,0,IF($P$1="Score 2008 version",score!O132,score_2006!O126))</f>
        <v>0</v>
      </c>
      <c r="P132" s="586">
        <f>IF($P$1=0,0,IF($P$1="Score 2008 version",score!P132,score_2006!P126))</f>
        <v>0</v>
      </c>
      <c r="Q132" s="144">
        <f>IF($P$1=0,0,IF($P$1="Score 2008 version",score!Q132,score_2006!Q126))</f>
        <v>0</v>
      </c>
      <c r="R132" s="403"/>
      <c r="S132" s="919">
        <f>PRODUCT(S133:S134)</f>
        <v>1</v>
      </c>
      <c r="T132" s="919"/>
      <c r="U132" s="429">
        <f>SUM(U133:U134)</f>
        <v>0</v>
      </c>
      <c r="V132" s="920">
        <f>PRODUCT(V133:V134)</f>
        <v>1</v>
      </c>
      <c r="W132" s="1103"/>
      <c r="AB132" s="419">
        <f t="shared" si="2"/>
        <v>0</v>
      </c>
      <c r="AD132" s="419">
        <f t="shared" si="3"/>
        <v>0</v>
      </c>
    </row>
    <row r="133" spans="2:30" ht="15">
      <c r="B133" s="379"/>
      <c r="C133" s="278">
        <v>4.1</v>
      </c>
      <c r="D133" s="338" t="s">
        <v>130</v>
      </c>
      <c r="E133" s="262"/>
      <c r="F133" s="288"/>
      <c r="G133" s="424"/>
      <c r="H133" s="1080">
        <f>IF($P$1=0,0,IF($P$1="Score 2008 version",score!H133,score_2006!H127))</f>
        <v>0</v>
      </c>
      <c r="I133" s="1081"/>
      <c r="J133" s="1081"/>
      <c r="K133" s="1081"/>
      <c r="L133" s="1082"/>
      <c r="M133" s="146">
        <f>IF($P$1=0,0,IF($P$1="Score 2008 version",score!M133,score_2006!M127))</f>
        <v>0</v>
      </c>
      <c r="N133" s="581">
        <f>IF($P$1=0,0,IF($P$1="Score 2008 version",score!N133,score_2006!N127))</f>
        <v>0</v>
      </c>
      <c r="O133" s="146">
        <f>IF($P$1=0,0,IF($P$1="Score 2008 version",score!O133,score_2006!O127))</f>
        <v>0</v>
      </c>
      <c r="P133" s="582">
        <f>IF($P$1=0,0,IF($P$1="Score 2008 version",score!P133,score_2006!P127))</f>
        <v>0</v>
      </c>
      <c r="Q133" s="140"/>
      <c r="R133" s="403"/>
      <c r="S133" s="914">
        <v>1</v>
      </c>
      <c r="T133" s="913"/>
      <c r="U133" s="437">
        <v>0</v>
      </c>
      <c r="V133" s="915">
        <v>1</v>
      </c>
      <c r="W133" s="1104"/>
      <c r="AB133" s="419">
        <f t="shared" si="2"/>
        <v>0</v>
      </c>
      <c r="AD133" s="419">
        <f t="shared" si="3"/>
        <v>0</v>
      </c>
    </row>
    <row r="134" spans="2:30" ht="15.75" thickBot="1">
      <c r="B134" s="380"/>
      <c r="C134" s="381">
        <v>4.2</v>
      </c>
      <c r="D134" s="382" t="s">
        <v>131</v>
      </c>
      <c r="E134" s="310"/>
      <c r="F134" s="339"/>
      <c r="G134" s="433"/>
      <c r="H134" s="1086">
        <f>IF($P$1=0,0,IF($P$1="Score 2008 version",score!H134,score_2006!H128))</f>
        <v>0</v>
      </c>
      <c r="I134" s="1087"/>
      <c r="J134" s="1087"/>
      <c r="K134" s="1087"/>
      <c r="L134" s="1088"/>
      <c r="M134" s="153">
        <f>IF($P$1=0,0,IF($P$1="Score 2008 version",score!M134,score_2006!M128))</f>
        <v>0</v>
      </c>
      <c r="N134" s="595">
        <f>IF($P$1=0,0,IF($P$1="Score 2008 version",score!N134,score_2006!N128))</f>
        <v>0</v>
      </c>
      <c r="O134" s="153">
        <f>IF($P$1=0,0,IF($P$1="Score 2008 version",score!O134,score_2006!O128))</f>
        <v>0</v>
      </c>
      <c r="P134" s="596">
        <f>IF($P$1=0,0,IF($P$1="Score 2008 version",score!P134,score_2006!P128))</f>
        <v>0</v>
      </c>
      <c r="Q134" s="147"/>
      <c r="R134" s="403"/>
      <c r="S134" s="914"/>
      <c r="T134" s="913"/>
      <c r="U134" s="437"/>
      <c r="V134" s="915"/>
      <c r="W134" s="1105"/>
      <c r="AB134" s="419">
        <f t="shared" si="2"/>
        <v>0</v>
      </c>
      <c r="AD134" s="419">
        <f t="shared" si="3"/>
        <v>0</v>
      </c>
    </row>
    <row r="135" spans="2:30" ht="15.75" thickBot="1">
      <c r="B135" s="313" t="s">
        <v>134</v>
      </c>
      <c r="C135" s="341" t="s">
        <v>135</v>
      </c>
      <c r="D135" s="341"/>
      <c r="E135" s="341"/>
      <c r="F135" s="342"/>
      <c r="G135" s="343"/>
      <c r="H135" s="1089">
        <f>IF($P$1=0,0,IF($P$1="Score 2008 version",score!H135,score_2006!H129))</f>
        <v>0</v>
      </c>
      <c r="I135" s="1090"/>
      <c r="J135" s="1090"/>
      <c r="K135" s="1090"/>
      <c r="L135" s="1091"/>
      <c r="M135" s="154">
        <f>IF($P$1=0,0,IF($P$1="Score 2008 version",score!M135,score_2006!M129))</f>
        <v>0</v>
      </c>
      <c r="N135" s="591">
        <f>IF($P$1=0,0,IF($P$1="Score 2008 version",score!N135,score_2006!N129))</f>
        <v>0</v>
      </c>
      <c r="O135" s="154">
        <f>IF($P$1=0,0,IF($P$1="Score 2008 version",score!O135,score_2006!O129))</f>
        <v>0</v>
      </c>
      <c r="P135" s="592">
        <f>IF($P$1=0,0,IF($P$1="Score 2008 version",score!P135,score_2006!P129))</f>
        <v>0</v>
      </c>
      <c r="Q135" s="148">
        <f>IF($P$1=0,0,IF($P$1="Score 2008 version",score!Q135,score_2006!Q129))</f>
        <v>0</v>
      </c>
      <c r="R135" s="403"/>
      <c r="S135" s="925">
        <f>PRODUCT(S136,S141,S148)</f>
        <v>1</v>
      </c>
      <c r="T135" s="925"/>
      <c r="U135" s="434">
        <f>SUM(U136,U141,U148)</f>
        <v>0</v>
      </c>
      <c r="V135" s="926">
        <f>PRODUCT(V136,V141,V148)</f>
        <v>1</v>
      </c>
      <c r="W135" s="885"/>
      <c r="AB135" s="419">
        <f t="shared" si="2"/>
        <v>0</v>
      </c>
      <c r="AD135" s="419">
        <f t="shared" si="3"/>
        <v>0</v>
      </c>
    </row>
    <row r="136" spans="2:30" ht="15">
      <c r="B136" s="383">
        <v>1</v>
      </c>
      <c r="C136" s="255" t="s">
        <v>136</v>
      </c>
      <c r="D136" s="255"/>
      <c r="E136" s="255"/>
      <c r="F136" s="280"/>
      <c r="G136" s="422"/>
      <c r="H136" s="1098">
        <f>IF($P$1=0,0,IF($P$1="Score 2008 version",score!H136,score_2006!H130))</f>
        <v>0</v>
      </c>
      <c r="I136" s="1099"/>
      <c r="J136" s="1099"/>
      <c r="K136" s="1099"/>
      <c r="L136" s="1100"/>
      <c r="M136" s="146">
        <f>IF($P$1=0,0,IF($P$1="Score 2008 version",score!M136,score_2006!M130))</f>
        <v>0</v>
      </c>
      <c r="N136" s="581">
        <f>IF($P$1=0,0,IF($P$1="Score 2008 version",score!N136,score_2006!N130))</f>
        <v>0</v>
      </c>
      <c r="O136" s="146">
        <f>IF($P$1=0,0,IF($P$1="Score 2008 version",score!O136,score_2006!O130))</f>
        <v>0</v>
      </c>
      <c r="P136" s="582">
        <f>IF($P$1=0,0,IF($P$1="Score 2008 version",score!P136,score_2006!P130))</f>
        <v>0</v>
      </c>
      <c r="Q136" s="140">
        <f>IF($P$1=0,0,IF($P$1="Score 2008 version",score!Q136,score_2006!Q130))</f>
        <v>0</v>
      </c>
      <c r="R136" s="403"/>
      <c r="S136" s="946">
        <f>PRODUCT(S137:S140)</f>
        <v>1</v>
      </c>
      <c r="T136" s="946"/>
      <c r="U136" s="456">
        <f>SUM(U137:U140)</f>
        <v>0</v>
      </c>
      <c r="V136" s="946">
        <f>PRODUCT(V137:V140)</f>
        <v>1</v>
      </c>
      <c r="W136" s="1129"/>
      <c r="AB136" s="419">
        <f aca="true" t="shared" si="4" ref="AB136:AB174">N136</f>
        <v>0</v>
      </c>
      <c r="AD136" s="419">
        <f aca="true" t="shared" si="5" ref="AD136:AD174">P136</f>
        <v>0</v>
      </c>
    </row>
    <row r="137" spans="2:30" ht="15">
      <c r="B137" s="298"/>
      <c r="C137" s="278">
        <v>1.1</v>
      </c>
      <c r="D137" s="262" t="s">
        <v>137</v>
      </c>
      <c r="E137" s="262"/>
      <c r="F137" s="288"/>
      <c r="G137" s="424"/>
      <c r="H137" s="1080">
        <f>IF($P$1=0,0,IF($P$1="Score 2008 version",score!H137,score_2006!H131))</f>
        <v>0</v>
      </c>
      <c r="I137" s="1081"/>
      <c r="J137" s="1081"/>
      <c r="K137" s="1081"/>
      <c r="L137" s="1082"/>
      <c r="M137" s="141">
        <f>IF($P$1=0,0,IF($P$1="Score 2008 version",score!M137,score_2006!M131))</f>
        <v>0</v>
      </c>
      <c r="N137" s="587">
        <f>IF($P$1=0,0,IF($P$1="Score 2008 version",score!N137,score_2006!N131))</f>
        <v>0</v>
      </c>
      <c r="O137" s="141">
        <f>IF($P$1=0,0,IF($P$1="Score 2008 version",score!O137,score_2006!O131))</f>
        <v>0</v>
      </c>
      <c r="P137" s="588">
        <f>IF($P$1=0,0,IF($P$1="Score 2008 version",score!P137,score_2006!P131))</f>
        <v>0</v>
      </c>
      <c r="Q137" s="142"/>
      <c r="R137" s="403"/>
      <c r="S137" s="941">
        <v>1</v>
      </c>
      <c r="T137" s="947"/>
      <c r="U137" s="454">
        <v>0</v>
      </c>
      <c r="V137" s="942">
        <v>1</v>
      </c>
      <c r="W137" s="1130"/>
      <c r="AB137" s="419">
        <f t="shared" si="4"/>
        <v>0</v>
      </c>
      <c r="AD137" s="419">
        <f t="shared" si="5"/>
        <v>0</v>
      </c>
    </row>
    <row r="138" spans="2:30" ht="15">
      <c r="B138" s="298"/>
      <c r="C138" s="384">
        <v>1.2</v>
      </c>
      <c r="D138" s="281" t="s">
        <v>138</v>
      </c>
      <c r="E138" s="261"/>
      <c r="F138" s="282"/>
      <c r="G138" s="424"/>
      <c r="H138" s="1083">
        <f>IF($P$1=0,0,IF($P$1="Score 2008 version",score!H138,score_2006!H132))</f>
        <v>0</v>
      </c>
      <c r="I138" s="1084"/>
      <c r="J138" s="1084"/>
      <c r="K138" s="1084"/>
      <c r="L138" s="1085"/>
      <c r="M138" s="146">
        <f>IF($P$1=0,0,IF($P$1="Score 2008 version",score!M138,score_2006!M132))</f>
        <v>0</v>
      </c>
      <c r="N138" s="581">
        <f>IF($P$1=0,0,IF($P$1="Score 2008 version",score!N138,score_2006!N132))</f>
        <v>0</v>
      </c>
      <c r="O138" s="146">
        <f>IF($P$1=0,0,IF($P$1="Score 2008 version",score!O138,score_2006!O132))</f>
        <v>0</v>
      </c>
      <c r="P138" s="582">
        <f>IF($P$1=0,0,IF($P$1="Score 2008 version",score!P138,score_2006!P132))</f>
        <v>0</v>
      </c>
      <c r="Q138" s="140"/>
      <c r="R138" s="403"/>
      <c r="S138" s="932"/>
      <c r="T138" s="937"/>
      <c r="U138" s="457"/>
      <c r="V138" s="948"/>
      <c r="W138" s="1130"/>
      <c r="AB138" s="419">
        <f t="shared" si="4"/>
        <v>0</v>
      </c>
      <c r="AD138" s="419">
        <f t="shared" si="5"/>
        <v>0</v>
      </c>
    </row>
    <row r="139" spans="2:30" ht="15">
      <c r="B139" s="298"/>
      <c r="C139" s="10"/>
      <c r="D139" s="265">
        <v>1</v>
      </c>
      <c r="E139" s="998" t="s">
        <v>139</v>
      </c>
      <c r="F139" s="986"/>
      <c r="G139" s="424"/>
      <c r="H139" s="1083">
        <f>IF($P$1=0,0,IF($P$1="Score 2008 version",score!H139,score_2006!H133))</f>
        <v>0</v>
      </c>
      <c r="I139" s="1084"/>
      <c r="J139" s="1084"/>
      <c r="K139" s="1084"/>
      <c r="L139" s="1085"/>
      <c r="M139" s="146">
        <f>IF($P$1=0,0,IF($P$1="Score 2008 version",score!M139,score_2006!M133))</f>
        <v>0</v>
      </c>
      <c r="N139" s="581">
        <f>IF($P$1=0,0,IF($P$1="Score 2008 version",score!N139,score_2006!N133))</f>
        <v>0</v>
      </c>
      <c r="O139" s="146">
        <f>IF($P$1=0,0,IF($P$1="Score 2008 version",score!O139,score_2006!O133))</f>
        <v>0</v>
      </c>
      <c r="P139" s="582">
        <f>IF($P$1=0,0,IF($P$1="Score 2008 version",score!P139,score_2006!P133))</f>
        <v>0</v>
      </c>
      <c r="Q139" s="140"/>
      <c r="R139" s="403"/>
      <c r="S139" s="914"/>
      <c r="T139" s="913"/>
      <c r="U139" s="437"/>
      <c r="V139" s="915"/>
      <c r="W139" s="1130"/>
      <c r="AB139" s="419">
        <f t="shared" si="4"/>
        <v>0</v>
      </c>
      <c r="AD139" s="419">
        <f t="shared" si="5"/>
        <v>0</v>
      </c>
    </row>
    <row r="140" spans="2:30" ht="15">
      <c r="B140" s="321"/>
      <c r="C140" s="11"/>
      <c r="D140" s="265">
        <v>2</v>
      </c>
      <c r="E140" s="998" t="s">
        <v>140</v>
      </c>
      <c r="F140" s="986"/>
      <c r="G140" s="424"/>
      <c r="H140" s="1092">
        <f>IF($P$1=0,0,IF($P$1="Score 2008 version",score!H140,score_2006!H134))</f>
        <v>0</v>
      </c>
      <c r="I140" s="1093"/>
      <c r="J140" s="1093"/>
      <c r="K140" s="1093"/>
      <c r="L140" s="1094"/>
      <c r="M140" s="146">
        <f>IF($P$1=0,0,IF($P$1="Score 2008 version",score!M140,score_2006!M134))</f>
        <v>0</v>
      </c>
      <c r="N140" s="581">
        <f>IF($P$1=0,0,IF($P$1="Score 2008 version",score!N140,score_2006!N134))</f>
        <v>0</v>
      </c>
      <c r="O140" s="146">
        <f>IF($P$1=0,0,IF($P$1="Score 2008 version",score!O140,score_2006!O134))</f>
        <v>0</v>
      </c>
      <c r="P140" s="582">
        <f>IF($P$1=0,0,IF($P$1="Score 2008 version",score!P140,score_2006!P134))</f>
        <v>0</v>
      </c>
      <c r="Q140" s="140"/>
      <c r="R140" s="403"/>
      <c r="S140" s="914"/>
      <c r="T140" s="913"/>
      <c r="U140" s="437"/>
      <c r="V140" s="915"/>
      <c r="W140" s="1131"/>
      <c r="AB140" s="419">
        <f t="shared" si="4"/>
        <v>0</v>
      </c>
      <c r="AD140" s="419">
        <f t="shared" si="5"/>
        <v>0</v>
      </c>
    </row>
    <row r="141" spans="2:30" ht="15">
      <c r="B141" s="369">
        <v>2</v>
      </c>
      <c r="C141" s="1075" t="s">
        <v>141</v>
      </c>
      <c r="D141" s="999"/>
      <c r="E141" s="999"/>
      <c r="F141" s="999"/>
      <c r="G141" s="424"/>
      <c r="H141" s="1095">
        <f>IF($P$1=0,0,IF($P$1="Score 2008 version",score!H141,score_2006!H135))</f>
        <v>0</v>
      </c>
      <c r="I141" s="1096"/>
      <c r="J141" s="1096"/>
      <c r="K141" s="1096"/>
      <c r="L141" s="1097"/>
      <c r="M141" s="150">
        <f>IF($P$1=0,0,IF($P$1="Score 2008 version",score!M141,score_2006!M135))</f>
        <v>0</v>
      </c>
      <c r="N141" s="585">
        <f>IF($P$1=0,0,IF($P$1="Score 2008 version",score!N141,score_2006!N135))</f>
        <v>0</v>
      </c>
      <c r="O141" s="150">
        <f>IF($P$1=0,0,IF($P$1="Score 2008 version",score!O141,score_2006!O135))</f>
        <v>0</v>
      </c>
      <c r="P141" s="586">
        <f>IF($P$1=0,0,IF($P$1="Score 2008 version",score!P141,score_2006!P135))</f>
        <v>0</v>
      </c>
      <c r="Q141" s="144">
        <f>IF($P$1=0,0,IF($P$1="Score 2008 version",score!Q141,score_2006!Q135))</f>
        <v>0</v>
      </c>
      <c r="R141" s="403"/>
      <c r="S141" s="919">
        <f>PRODUCT(S142:S147)</f>
        <v>1</v>
      </c>
      <c r="T141" s="919"/>
      <c r="U141" s="429">
        <f>SUM(U142:U147)</f>
        <v>0</v>
      </c>
      <c r="V141" s="920">
        <f>PRODUCT(V142:V147)</f>
        <v>1</v>
      </c>
      <c r="W141" s="1103"/>
      <c r="AB141" s="419">
        <f t="shared" si="4"/>
        <v>0</v>
      </c>
      <c r="AD141" s="419">
        <f t="shared" si="5"/>
        <v>0</v>
      </c>
    </row>
    <row r="142" spans="2:30" ht="15">
      <c r="B142" s="369"/>
      <c r="C142" s="278">
        <v>2.1</v>
      </c>
      <c r="D142" s="338" t="s">
        <v>142</v>
      </c>
      <c r="E142" s="385"/>
      <c r="F142" s="288"/>
      <c r="G142" s="424"/>
      <c r="H142" s="1080">
        <f>IF($P$1=0,0,IF($P$1="Score 2008 version",score!H142,score_2006!H136))</f>
        <v>0</v>
      </c>
      <c r="I142" s="1081"/>
      <c r="J142" s="1081"/>
      <c r="K142" s="1081"/>
      <c r="L142" s="1082"/>
      <c r="M142" s="146">
        <f>IF($P$1=0,0,IF($P$1="Score 2008 version",score!M142,score_2006!M136))</f>
        <v>0</v>
      </c>
      <c r="N142" s="581">
        <f>IF($P$1=0,0,IF($P$1="Score 2008 version",score!N142,score_2006!N136))</f>
        <v>0</v>
      </c>
      <c r="O142" s="146">
        <f>IF($P$1=0,0,IF($P$1="Score 2008 version",score!O142,score_2006!O136))</f>
        <v>0</v>
      </c>
      <c r="P142" s="582">
        <f>IF($P$1=0,0,IF($P$1="Score 2008 version",score!P142,score_2006!P136))</f>
        <v>0</v>
      </c>
      <c r="Q142" s="140"/>
      <c r="R142" s="403"/>
      <c r="S142" s="914">
        <v>1</v>
      </c>
      <c r="T142" s="914"/>
      <c r="U142" s="437">
        <v>0</v>
      </c>
      <c r="V142" s="915">
        <v>1</v>
      </c>
      <c r="W142" s="1104"/>
      <c r="AB142" s="419">
        <f t="shared" si="4"/>
        <v>0</v>
      </c>
      <c r="AD142" s="419">
        <f t="shared" si="5"/>
        <v>0</v>
      </c>
    </row>
    <row r="143" spans="2:30" ht="15">
      <c r="B143" s="300"/>
      <c r="C143" s="278">
        <v>2.2</v>
      </c>
      <c r="D143" s="1074" t="s">
        <v>143</v>
      </c>
      <c r="E143" s="999"/>
      <c r="F143" s="999"/>
      <c r="G143" s="424"/>
      <c r="H143" s="1083">
        <f>IF($P$1=0,0,IF($P$1="Score 2008 version",score!H143,score_2006!H141))</f>
        <v>0</v>
      </c>
      <c r="I143" s="1084"/>
      <c r="J143" s="1084"/>
      <c r="K143" s="1084"/>
      <c r="L143" s="1085"/>
      <c r="M143" s="146">
        <f>IF($P$1=0,0,IF($P$1="Score 2008 version",score!M143,score_2006!M141))</f>
        <v>0</v>
      </c>
      <c r="N143" s="581">
        <f>IF($P$1=0,0,IF($P$1="Score 2008 version",score!N143,score_2006!N141))</f>
        <v>0</v>
      </c>
      <c r="O143" s="146">
        <f>IF($P$1=0,0,IF($P$1="Score 2008 version",score!O143,score_2006!O141))</f>
        <v>0</v>
      </c>
      <c r="P143" s="582">
        <f>IF($P$1=0,0,IF($P$1="Score 2008 version",score!P143,score_2006!P141))</f>
        <v>0</v>
      </c>
      <c r="Q143" s="140"/>
      <c r="R143" s="403"/>
      <c r="S143" s="914"/>
      <c r="T143" s="914"/>
      <c r="U143" s="437"/>
      <c r="V143" s="915"/>
      <c r="W143" s="1104"/>
      <c r="AB143" s="419">
        <f t="shared" si="4"/>
        <v>0</v>
      </c>
      <c r="AD143" s="419">
        <f t="shared" si="5"/>
        <v>0</v>
      </c>
    </row>
    <row r="144" spans="2:30" ht="15">
      <c r="B144" s="298"/>
      <c r="C144" s="278">
        <v>2.3</v>
      </c>
      <c r="D144" s="1003" t="s">
        <v>144</v>
      </c>
      <c r="E144" s="999"/>
      <c r="F144" s="999"/>
      <c r="G144" s="424"/>
      <c r="H144" s="1083">
        <f>IF($P$1=0,0,IF($P$1="Score 2008 version",score!H144,score_2006!H137))</f>
        <v>0</v>
      </c>
      <c r="I144" s="1084"/>
      <c r="J144" s="1084"/>
      <c r="K144" s="1084"/>
      <c r="L144" s="1085"/>
      <c r="M144" s="146">
        <f>IF($P$1=0,0,IF($P$1="Score 2008 version",score!M144,score_2006!M137))</f>
        <v>0</v>
      </c>
      <c r="N144" s="581">
        <f>IF($P$1=0,0,IF($P$1="Score 2008 version",score!N144,score_2006!N137))</f>
        <v>0</v>
      </c>
      <c r="O144" s="146">
        <f>IF($P$1=0,0,IF($P$1="Score 2008 version",score!O144,score_2006!O137))</f>
        <v>0</v>
      </c>
      <c r="P144" s="582">
        <f>IF($P$1=0,0,IF($P$1="Score 2008 version",score!P144,score_2006!P137))</f>
        <v>0</v>
      </c>
      <c r="Q144" s="140"/>
      <c r="R144" s="403"/>
      <c r="S144" s="914"/>
      <c r="T144" s="914"/>
      <c r="U144" s="437"/>
      <c r="V144" s="915"/>
      <c r="W144" s="1104"/>
      <c r="AB144" s="419">
        <f t="shared" si="4"/>
        <v>0</v>
      </c>
      <c r="AD144" s="419">
        <f t="shared" si="5"/>
        <v>0</v>
      </c>
    </row>
    <row r="145" spans="2:30" ht="15">
      <c r="B145" s="298"/>
      <c r="C145" s="278">
        <v>2.4</v>
      </c>
      <c r="D145" s="1003" t="s">
        <v>145</v>
      </c>
      <c r="E145" s="999"/>
      <c r="F145" s="999"/>
      <c r="G145" s="424"/>
      <c r="H145" s="1083">
        <f>IF($P$1=0,0,IF($P$1="Score 2008 version",score!H145,score_2006!H138))</f>
        <v>0</v>
      </c>
      <c r="I145" s="1084"/>
      <c r="J145" s="1084"/>
      <c r="K145" s="1084"/>
      <c r="L145" s="1085"/>
      <c r="M145" s="146">
        <f>IF($P$1=0,0,IF($P$1="Score 2008 version",score!M145,score_2006!M138))</f>
        <v>0</v>
      </c>
      <c r="N145" s="581">
        <f>IF($P$1=0,0,IF($P$1="Score 2008 version",score!N145,score_2006!N138))</f>
        <v>0</v>
      </c>
      <c r="O145" s="146">
        <f>IF($P$1=0,0,IF($P$1="Score 2008 version",score!O145,score_2006!O138))</f>
        <v>0</v>
      </c>
      <c r="P145" s="582">
        <f>IF($P$1=0,0,IF($P$1="Score 2008 version",score!P145,score_2006!P138))</f>
        <v>0</v>
      </c>
      <c r="Q145" s="140"/>
      <c r="R145" s="403"/>
      <c r="S145" s="914"/>
      <c r="T145" s="914"/>
      <c r="U145" s="437"/>
      <c r="V145" s="915"/>
      <c r="W145" s="1104"/>
      <c r="AB145" s="419">
        <f t="shared" si="4"/>
        <v>0</v>
      </c>
      <c r="AD145" s="419">
        <f t="shared" si="5"/>
        <v>0</v>
      </c>
    </row>
    <row r="146" spans="2:30" ht="15">
      <c r="B146" s="300"/>
      <c r="C146" s="278">
        <v>2.5</v>
      </c>
      <c r="D146" s="338" t="s">
        <v>146</v>
      </c>
      <c r="E146" s="385"/>
      <c r="F146" s="288"/>
      <c r="G146" s="424"/>
      <c r="H146" s="1083">
        <f>IF($P$1=0,0,IF($P$1="Score 2008 version",score!H146,score_2006!H139))</f>
        <v>0</v>
      </c>
      <c r="I146" s="1084"/>
      <c r="J146" s="1084"/>
      <c r="K146" s="1084"/>
      <c r="L146" s="1085"/>
      <c r="M146" s="146">
        <f>IF($P$1=0,0,IF($P$1="Score 2008 version",score!M146,score_2006!M139))</f>
        <v>0</v>
      </c>
      <c r="N146" s="581">
        <f>IF($P$1=0,0,IF($P$1="Score 2008 version",score!N146,score_2006!N139))</f>
        <v>0</v>
      </c>
      <c r="O146" s="146">
        <f>IF($P$1=0,0,IF($P$1="Score 2008 version",score!O146,score_2006!O139))</f>
        <v>0</v>
      </c>
      <c r="P146" s="582">
        <f>IF($P$1=0,0,IF($P$1="Score 2008 version",score!P146,score_2006!P139))</f>
        <v>0</v>
      </c>
      <c r="Q146" s="140"/>
      <c r="R146" s="403"/>
      <c r="S146" s="914"/>
      <c r="T146" s="914"/>
      <c r="U146" s="437"/>
      <c r="V146" s="915"/>
      <c r="W146" s="1104"/>
      <c r="AB146" s="419">
        <f t="shared" si="4"/>
        <v>0</v>
      </c>
      <c r="AD146" s="419">
        <f t="shared" si="5"/>
        <v>0</v>
      </c>
    </row>
    <row r="147" spans="2:30" ht="15">
      <c r="B147" s="386"/>
      <c r="C147" s="278">
        <v>2.6</v>
      </c>
      <c r="D147" s="1074" t="s">
        <v>147</v>
      </c>
      <c r="E147" s="999"/>
      <c r="F147" s="999"/>
      <c r="G147" s="424"/>
      <c r="H147" s="1092">
        <f>IF($P$1=0,0,IF($P$1="Score 2008 version",score!H147,score_2006!H142))</f>
        <v>0</v>
      </c>
      <c r="I147" s="1093"/>
      <c r="J147" s="1093"/>
      <c r="K147" s="1093"/>
      <c r="L147" s="1094"/>
      <c r="M147" s="146">
        <f>IF($P$1=0,0,IF($P$1="Score 2008 version",score!M147,score_2006!M142))</f>
        <v>0</v>
      </c>
      <c r="N147" s="581">
        <f>IF($P$1=0,0,IF($P$1="Score 2008 version",score!N147,score_2006!N142))</f>
        <v>0</v>
      </c>
      <c r="O147" s="146">
        <f>IF($P$1=0,0,IF($P$1="Score 2008 version",score!O147,score_2006!O142))</f>
        <v>0</v>
      </c>
      <c r="P147" s="582">
        <f>IF($P$1=0,0,IF($P$1="Score 2008 version",score!P147,score_2006!P142))</f>
        <v>0</v>
      </c>
      <c r="Q147" s="140"/>
      <c r="R147" s="403"/>
      <c r="S147" s="914"/>
      <c r="T147" s="914"/>
      <c r="U147" s="437"/>
      <c r="V147" s="915"/>
      <c r="W147" s="1112"/>
      <c r="AB147" s="419">
        <f t="shared" si="4"/>
        <v>0</v>
      </c>
      <c r="AD147" s="419">
        <f t="shared" si="5"/>
        <v>0</v>
      </c>
    </row>
    <row r="148" spans="2:30" ht="15">
      <c r="B148" s="369">
        <v>3</v>
      </c>
      <c r="C148" s="1075" t="s">
        <v>148</v>
      </c>
      <c r="D148" s="999"/>
      <c r="E148" s="999"/>
      <c r="F148" s="999"/>
      <c r="G148" s="424"/>
      <c r="H148" s="1095">
        <f>IF($P$1=0,0,IF($P$1="Score 2008 version",score!H148,0))</f>
        <v>0</v>
      </c>
      <c r="I148" s="1096"/>
      <c r="J148" s="1096"/>
      <c r="K148" s="1096"/>
      <c r="L148" s="1097"/>
      <c r="M148" s="150">
        <f>IF($P$1=0,0,IF($P$1="Score 2008 version",score!M148,0))</f>
        <v>0</v>
      </c>
      <c r="N148" s="585">
        <f>IF($P$1=0,0,IF($P$1="Score 2008 version",score!N148,0))</f>
        <v>0</v>
      </c>
      <c r="O148" s="150">
        <f>IF($P$1=0,0,IF($P$1="Score 2008 version",score!O148,0))</f>
        <v>0</v>
      </c>
      <c r="P148" s="586">
        <f>IF($P$1=0,0,IF($P$1="Score 2008 version",score!P148,0))</f>
        <v>0</v>
      </c>
      <c r="Q148" s="144">
        <f>IF($P$1=0,0,IF($P$1="Score 2008 version",score!Q148,0))</f>
        <v>0</v>
      </c>
      <c r="R148" s="403"/>
      <c r="S148" s="919">
        <f>PRODUCT(S149:S153)</f>
        <v>1</v>
      </c>
      <c r="T148" s="919"/>
      <c r="U148" s="429">
        <f>SUM(U149:U153)</f>
        <v>0</v>
      </c>
      <c r="V148" s="920">
        <f>PRODUCT(V149:V153)</f>
        <v>1</v>
      </c>
      <c r="W148" s="1103"/>
      <c r="AB148" s="419">
        <f t="shared" si="4"/>
        <v>0</v>
      </c>
      <c r="AD148" s="419">
        <f t="shared" si="5"/>
        <v>0</v>
      </c>
    </row>
    <row r="149" spans="2:30" ht="15">
      <c r="B149" s="300"/>
      <c r="C149" s="278">
        <v>3.1</v>
      </c>
      <c r="D149" s="1074" t="s">
        <v>149</v>
      </c>
      <c r="E149" s="999"/>
      <c r="F149" s="999"/>
      <c r="G149" s="424"/>
      <c r="H149" s="1080">
        <f>IF($P$1=0,0,IF($P$1="Score 2008 version",score!H149,score_2006!H140))</f>
        <v>0</v>
      </c>
      <c r="I149" s="1081"/>
      <c r="J149" s="1081"/>
      <c r="K149" s="1081"/>
      <c r="L149" s="1082"/>
      <c r="M149" s="146">
        <f>IF($P$1=0,0,IF($P$1="Score 2008 version",score!M149,score_2006!M140))</f>
        <v>0</v>
      </c>
      <c r="N149" s="581">
        <f>IF($P$1=0,0,IF($P$1="Score 2008 version",score!N149,score_2006!N140))</f>
        <v>0</v>
      </c>
      <c r="O149" s="146">
        <f>IF($P$1=0,0,IF($P$1="Score 2008 version",score!O149,score_2006!O140))</f>
        <v>0</v>
      </c>
      <c r="P149" s="582">
        <f>IF($P$1=0,0,IF($P$1="Score 2008 version",score!P149,score_2006!P140))</f>
        <v>0</v>
      </c>
      <c r="Q149" s="140"/>
      <c r="R149" s="403"/>
      <c r="S149" s="914">
        <v>1</v>
      </c>
      <c r="T149" s="914"/>
      <c r="U149" s="437">
        <v>0</v>
      </c>
      <c r="V149" s="915">
        <v>1</v>
      </c>
      <c r="W149" s="1104"/>
      <c r="AB149" s="419">
        <f t="shared" si="4"/>
        <v>0</v>
      </c>
      <c r="AD149" s="419">
        <f t="shared" si="5"/>
        <v>0</v>
      </c>
    </row>
    <row r="150" spans="2:30" ht="15">
      <c r="B150" s="300"/>
      <c r="C150" s="260">
        <v>3.2</v>
      </c>
      <c r="D150" s="338" t="s">
        <v>150</v>
      </c>
      <c r="E150" s="385"/>
      <c r="F150" s="288"/>
      <c r="G150" s="424"/>
      <c r="H150" s="1083">
        <f>IF($P$1=0,0,IF($P$1="Score 2008 version",score!H150,score_2006!H143))</f>
        <v>0</v>
      </c>
      <c r="I150" s="1084"/>
      <c r="J150" s="1084"/>
      <c r="K150" s="1084"/>
      <c r="L150" s="1085"/>
      <c r="M150" s="146">
        <f>IF($P$1=0,0,IF($P$1="Score 2008 version",score!M150,score_2006!M143))</f>
        <v>0</v>
      </c>
      <c r="N150" s="581">
        <f>IF($P$1=0,0,IF($P$1="Score 2008 version",score!N150,score_2006!N143))</f>
        <v>0</v>
      </c>
      <c r="O150" s="146">
        <f>IF($P$1=0,0,IF($P$1="Score 2008 version",score!O150,score_2006!O143))</f>
        <v>0</v>
      </c>
      <c r="P150" s="597">
        <f>IF($P$1=0,0,IF($P$1="Score 2008 version",score!P150,score_2006!P143))</f>
        <v>0</v>
      </c>
      <c r="Q150" s="140"/>
      <c r="R150" s="403"/>
      <c r="S150" s="917"/>
      <c r="T150" s="917"/>
      <c r="U150" s="436"/>
      <c r="V150" s="918"/>
      <c r="W150" s="1104"/>
      <c r="AB150" s="419">
        <f t="shared" si="4"/>
        <v>0</v>
      </c>
      <c r="AD150" s="419">
        <f t="shared" si="5"/>
        <v>0</v>
      </c>
    </row>
    <row r="151" spans="2:30" ht="15">
      <c r="B151" s="300"/>
      <c r="C151" s="1"/>
      <c r="D151" s="265">
        <v>1</v>
      </c>
      <c r="E151" s="262" t="s">
        <v>151</v>
      </c>
      <c r="F151" s="288"/>
      <c r="G151" s="424"/>
      <c r="H151" s="1083">
        <f>IF($P$1=0,0,IF($P$1="Score 2008 version",score!H151,score_2006!H144))</f>
        <v>0</v>
      </c>
      <c r="I151" s="1084"/>
      <c r="J151" s="1084"/>
      <c r="K151" s="1084"/>
      <c r="L151" s="1085"/>
      <c r="M151" s="146">
        <f>IF($P$1=0,0,IF($P$1="Score 2008 version",score!M151,score_2006!M144))</f>
        <v>0</v>
      </c>
      <c r="N151" s="581">
        <f>IF($P$1=0,0,IF($P$1="Score 2008 version",score!N151,score_2006!N144))</f>
        <v>0</v>
      </c>
      <c r="O151" s="146">
        <f>IF($P$1=0,0,IF($P$1="Score 2008 version",score!O151,score_2006!O144))</f>
        <v>0</v>
      </c>
      <c r="P151" s="582">
        <f>IF($P$1=0,0,IF($P$1="Score 2008 version",score!P151,score_2006!P144))</f>
        <v>0</v>
      </c>
      <c r="Q151" s="140"/>
      <c r="R151" s="403"/>
      <c r="S151" s="914"/>
      <c r="T151" s="914"/>
      <c r="U151" s="437"/>
      <c r="V151" s="915"/>
      <c r="W151" s="1104"/>
      <c r="AB151" s="419">
        <f t="shared" si="4"/>
        <v>0</v>
      </c>
      <c r="AD151" s="419">
        <f t="shared" si="5"/>
        <v>0</v>
      </c>
    </row>
    <row r="152" spans="2:30" ht="15">
      <c r="B152" s="300"/>
      <c r="C152" s="1"/>
      <c r="D152" s="265">
        <v>2</v>
      </c>
      <c r="E152" s="262" t="s">
        <v>152</v>
      </c>
      <c r="F152" s="288"/>
      <c r="G152" s="424"/>
      <c r="H152" s="1083">
        <f>IF($P$1=0,0,IF($P$1="Score 2008 version",score!H152,score_2006!H145))</f>
        <v>0</v>
      </c>
      <c r="I152" s="1084"/>
      <c r="J152" s="1084"/>
      <c r="K152" s="1084"/>
      <c r="L152" s="1085"/>
      <c r="M152" s="146">
        <f>IF($P$1=0,0,IF($P$1="Score 2008 version",score!M152,score_2006!M145))</f>
        <v>0</v>
      </c>
      <c r="N152" s="581">
        <f>IF($P$1=0,0,IF($P$1="Score 2008 version",score!N152,score_2006!N145))</f>
        <v>0</v>
      </c>
      <c r="O152" s="146">
        <f>IF($P$1=0,0,IF($P$1="Score 2008 version",score!O152,score_2006!O145))</f>
        <v>0</v>
      </c>
      <c r="P152" s="582">
        <f>IF($P$1=0,0,IF($P$1="Score 2008 version",score!P152,score_2006!P145))</f>
        <v>0</v>
      </c>
      <c r="Q152" s="140"/>
      <c r="R152" s="403"/>
      <c r="S152" s="914"/>
      <c r="T152" s="914"/>
      <c r="U152" s="437"/>
      <c r="V152" s="915"/>
      <c r="W152" s="1104"/>
      <c r="AB152" s="419">
        <f t="shared" si="4"/>
        <v>0</v>
      </c>
      <c r="AD152" s="419">
        <f t="shared" si="5"/>
        <v>0</v>
      </c>
    </row>
    <row r="153" spans="2:30" ht="15.75" thickBot="1">
      <c r="B153" s="387"/>
      <c r="C153" s="7"/>
      <c r="D153" s="309">
        <v>3</v>
      </c>
      <c r="E153" s="310" t="s">
        <v>153</v>
      </c>
      <c r="F153" s="339"/>
      <c r="G153" s="433"/>
      <c r="H153" s="1086">
        <f>IF($P$1=0,0,IF($P$1="Score 2008 version",score!H153,score_2006!H146))</f>
        <v>0</v>
      </c>
      <c r="I153" s="1087"/>
      <c r="J153" s="1087"/>
      <c r="K153" s="1087"/>
      <c r="L153" s="1088"/>
      <c r="M153" s="153">
        <f>IF($P$1=0,0,IF($P$1="Score 2008 version",score!M153,score_2006!M146))</f>
        <v>0</v>
      </c>
      <c r="N153" s="595">
        <f>IF($P$1=0,0,IF($P$1="Score 2008 version",score!N153,score_2006!N146))</f>
        <v>0</v>
      </c>
      <c r="O153" s="153">
        <f>IF($P$1=0,0,IF($P$1="Score 2008 version",score!O153,score_2006!O146))</f>
        <v>0</v>
      </c>
      <c r="P153" s="596">
        <f>IF($P$1=0,0,IF($P$1="Score 2008 version",score!P153,score_2006!P146))</f>
        <v>0</v>
      </c>
      <c r="Q153" s="147"/>
      <c r="R153" s="403"/>
      <c r="S153" s="914"/>
      <c r="T153" s="914"/>
      <c r="U153" s="437"/>
      <c r="V153" s="915"/>
      <c r="W153" s="1105"/>
      <c r="AB153" s="419">
        <f t="shared" si="4"/>
        <v>0</v>
      </c>
      <c r="AD153" s="419">
        <f t="shared" si="5"/>
        <v>0</v>
      </c>
    </row>
    <row r="154" spans="2:30" ht="15.75" thickBot="1">
      <c r="B154" s="313" t="s">
        <v>154</v>
      </c>
      <c r="C154" s="341" t="s">
        <v>155</v>
      </c>
      <c r="D154" s="341"/>
      <c r="E154" s="341"/>
      <c r="F154" s="342"/>
      <c r="G154" s="343"/>
      <c r="H154" s="1089">
        <f>IF($P$1=0,0,IF($P$1="Score 2008 version",score!H154,score_2006!H147))</f>
        <v>0</v>
      </c>
      <c r="I154" s="1090"/>
      <c r="J154" s="1090"/>
      <c r="K154" s="1090"/>
      <c r="L154" s="1091"/>
      <c r="M154" s="154">
        <f>IF($P$1=0,0,IF($P$1="Score 2008 version",score!M154,score_2006!M147))</f>
        <v>0</v>
      </c>
      <c r="N154" s="591">
        <f>IF($P$1=0,0,IF($P$1="Score 2008 version",score!N154,score_2006!N147))</f>
        <v>0</v>
      </c>
      <c r="O154" s="154">
        <f>IF($P$1=0,0,IF($P$1="Score 2008 version",score!O154,score_2006!O147))</f>
        <v>0</v>
      </c>
      <c r="P154" s="592">
        <f>IF($P$1=0,0,IF($P$1="Score 2008 version",score!P154,score_2006!P147))</f>
        <v>0</v>
      </c>
      <c r="Q154" s="148">
        <f>IF($P$1=0,0,IF($P$1="Score 2008 version",score!Q154,score_2006!Q147))</f>
        <v>0</v>
      </c>
      <c r="R154" s="403"/>
      <c r="S154" s="925">
        <f>PRODUCT(S155,S156,S164)</f>
        <v>1</v>
      </c>
      <c r="T154" s="925"/>
      <c r="U154" s="434">
        <f>SUM(U155,U156,U164)</f>
        <v>0</v>
      </c>
      <c r="V154" s="926">
        <f>PRODUCT(V155,V156,V164)</f>
        <v>1</v>
      </c>
      <c r="W154" s="885"/>
      <c r="AB154" s="419">
        <f t="shared" si="4"/>
        <v>0</v>
      </c>
      <c r="AD154" s="419">
        <f t="shared" si="5"/>
        <v>0</v>
      </c>
    </row>
    <row r="155" spans="2:30" ht="15">
      <c r="B155" s="388">
        <v>1</v>
      </c>
      <c r="C155" s="255" t="s">
        <v>156</v>
      </c>
      <c r="D155" s="347"/>
      <c r="E155" s="347"/>
      <c r="F155" s="348"/>
      <c r="G155" s="422"/>
      <c r="H155" s="1098">
        <f>IF($P$1=0,0,IF($P$1="Score 2008 version",score!H155,0))</f>
        <v>0</v>
      </c>
      <c r="I155" s="1099"/>
      <c r="J155" s="1099"/>
      <c r="K155" s="1099"/>
      <c r="L155" s="1100"/>
      <c r="M155" s="146">
        <f>IF($P$1=0,0,IF($P$1="Score 2008 version",score!M155,0))</f>
        <v>0</v>
      </c>
      <c r="N155" s="581">
        <f>IF($P$1=0,0,IF($P$1="Score 2008 version",score!N155,0))</f>
        <v>0</v>
      </c>
      <c r="O155" s="146">
        <f>IF($P$1=0,0,IF($P$1="Score 2008 version",score!O155,0))</f>
        <v>0</v>
      </c>
      <c r="P155" s="582">
        <f>IF($P$1=0,0,IF($P$1="Score 2008 version",score!P155,0))</f>
        <v>0</v>
      </c>
      <c r="Q155" s="140">
        <f>IF($P$1=0,0,IF($P$1="Score 2008 version",score!Q155,0))</f>
        <v>0</v>
      </c>
      <c r="R155" s="403"/>
      <c r="S155" s="914">
        <v>1</v>
      </c>
      <c r="T155" s="932"/>
      <c r="U155" s="437">
        <v>0</v>
      </c>
      <c r="V155" s="915">
        <v>1</v>
      </c>
      <c r="W155" s="901"/>
      <c r="AB155" s="419">
        <f t="shared" si="4"/>
        <v>0</v>
      </c>
      <c r="AD155" s="419">
        <f t="shared" si="5"/>
        <v>0</v>
      </c>
    </row>
    <row r="156" spans="2:30" ht="15">
      <c r="B156" s="390">
        <v>2</v>
      </c>
      <c r="C156" s="279" t="s">
        <v>157</v>
      </c>
      <c r="D156" s="279"/>
      <c r="E156" s="347"/>
      <c r="F156" s="348"/>
      <c r="G156" s="424"/>
      <c r="H156" s="1095">
        <f>IF($P$1=0,0,IF($P$1="Score 2008 version",score!H156,0))</f>
        <v>0</v>
      </c>
      <c r="I156" s="1096"/>
      <c r="J156" s="1096"/>
      <c r="K156" s="1096"/>
      <c r="L156" s="1097"/>
      <c r="M156" s="150">
        <f>IF($P$1=0,0,IF($P$1="Score 2008 version",score!M156,0))</f>
        <v>0</v>
      </c>
      <c r="N156" s="603">
        <f>IF($P$1=0,0,IF($P$1="Score 2008 version",score!N156,0))</f>
        <v>0</v>
      </c>
      <c r="O156" s="150">
        <f>IF($P$1=0,0,IF($P$1="Score 2008 version",score!O156,0))</f>
        <v>0</v>
      </c>
      <c r="P156" s="603">
        <f>IF($P$1=0,0,IF($P$1="Score 2008 version",score!P156,0))</f>
        <v>0</v>
      </c>
      <c r="Q156" s="144">
        <f>IF($P$1=0,0,IF($P$1="Score 2008 version",score!Q156,0))</f>
        <v>0</v>
      </c>
      <c r="R156" s="403"/>
      <c r="S156" s="949">
        <f>PRODUCT(S157:S163)</f>
        <v>1</v>
      </c>
      <c r="T156" s="949"/>
      <c r="U156" s="458">
        <f>SUM(U157:U163)</f>
        <v>0</v>
      </c>
      <c r="V156" s="950">
        <f>PRODUCT(V157:V163)</f>
        <v>1</v>
      </c>
      <c r="W156" s="1124"/>
      <c r="AB156" s="419">
        <f t="shared" si="4"/>
        <v>0</v>
      </c>
      <c r="AD156" s="419">
        <f t="shared" si="5"/>
        <v>0</v>
      </c>
    </row>
    <row r="157" spans="2:30" ht="15">
      <c r="B157" s="388"/>
      <c r="C157" s="278">
        <v>2.1</v>
      </c>
      <c r="D157" s="391" t="s">
        <v>158</v>
      </c>
      <c r="E157" s="385"/>
      <c r="F157" s="288"/>
      <c r="G157" s="422"/>
      <c r="H157" s="1080">
        <f>IF($P$1=0,0,IF($P$1="Score 2008 version",score!H157,score_2006!H148))</f>
        <v>0</v>
      </c>
      <c r="I157" s="1081"/>
      <c r="J157" s="1081"/>
      <c r="K157" s="1081"/>
      <c r="L157" s="1082"/>
      <c r="M157" s="146">
        <f>IF($P$1=0,0,IF($P$1="Score 2008 version",score!M157,score_2006!M148))</f>
        <v>0</v>
      </c>
      <c r="N157" s="581">
        <f>IF($P$1=0,0,IF($P$1="Score 2008 version",score!N157,score_2006!N148))</f>
        <v>0</v>
      </c>
      <c r="O157" s="146">
        <f>IF($P$1=0,0,IF($P$1="Score 2008 version",score!O157,score_2006!O148))</f>
        <v>0</v>
      </c>
      <c r="P157" s="582">
        <f>IF($P$1=0,0,IF($P$1="Score 2008 version",score!P157,score_2006!P148))</f>
        <v>0</v>
      </c>
      <c r="Q157" s="140"/>
      <c r="R157" s="403"/>
      <c r="S157" s="914">
        <v>1</v>
      </c>
      <c r="T157" s="914"/>
      <c r="U157" s="437">
        <v>0</v>
      </c>
      <c r="V157" s="915">
        <v>1</v>
      </c>
      <c r="W157" s="1125"/>
      <c r="AB157" s="419">
        <f t="shared" si="4"/>
        <v>0</v>
      </c>
      <c r="AD157" s="419">
        <f t="shared" si="5"/>
        <v>0</v>
      </c>
    </row>
    <row r="158" spans="2:30" ht="15">
      <c r="B158" s="388"/>
      <c r="C158" s="278">
        <v>2.2</v>
      </c>
      <c r="D158" s="391" t="s">
        <v>159</v>
      </c>
      <c r="E158" s="385"/>
      <c r="F158" s="288"/>
      <c r="G158" s="424"/>
      <c r="H158" s="1083">
        <f>IF($P$1=0,0,IF($P$1="Score 2008 version",score!H158,score_2006!H157))</f>
        <v>0</v>
      </c>
      <c r="I158" s="1084"/>
      <c r="J158" s="1084"/>
      <c r="K158" s="1084"/>
      <c r="L158" s="1085"/>
      <c r="M158" s="146">
        <f>IF($P$1=0,0,IF($P$1="Score 2008 version",score!M158,score_2006!M157))</f>
        <v>0</v>
      </c>
      <c r="N158" s="581">
        <f>IF($P$1=0,0,IF($P$1="Score 2008 version",score!N158,score_2006!N157))</f>
        <v>0</v>
      </c>
      <c r="O158" s="146">
        <f>IF($P$1=0,0,IF($P$1="Score 2008 version",score!O158,score_2006!O157))</f>
        <v>0</v>
      </c>
      <c r="P158" s="597">
        <f>IF($P$1=0,0,IF($P$1="Score 2008 version",score!P158,score_2006!P157))</f>
        <v>0</v>
      </c>
      <c r="Q158" s="140"/>
      <c r="R158" s="403"/>
      <c r="S158" s="914"/>
      <c r="T158" s="914"/>
      <c r="U158" s="437"/>
      <c r="V158" s="915"/>
      <c r="W158" s="1125"/>
      <c r="AB158" s="419">
        <f t="shared" si="4"/>
        <v>0</v>
      </c>
      <c r="AD158" s="419">
        <f t="shared" si="5"/>
        <v>0</v>
      </c>
    </row>
    <row r="159" spans="2:30" ht="15">
      <c r="B159" s="388"/>
      <c r="C159" s="273">
        <v>2.3</v>
      </c>
      <c r="D159" s="331" t="s">
        <v>160</v>
      </c>
      <c r="E159" s="385"/>
      <c r="F159" s="288"/>
      <c r="G159" s="424"/>
      <c r="H159" s="1083">
        <f>IF($P$1=0,0,IF($P$1="Score 2008 version",score!H159,score_2006!H158))</f>
        <v>0</v>
      </c>
      <c r="I159" s="1084"/>
      <c r="J159" s="1084"/>
      <c r="K159" s="1084"/>
      <c r="L159" s="1085"/>
      <c r="M159" s="146">
        <f>IF($P$1=0,0,IF($P$1="Score 2008 version",score!M159,score_2006!M158))</f>
        <v>0</v>
      </c>
      <c r="N159" s="584">
        <f>IF($P$1=0,0,IF($P$1="Score 2008 version",score!N159,score_2006!N158))</f>
        <v>0</v>
      </c>
      <c r="O159" s="146">
        <f>IF($P$1=0,0,IF($P$1="Score 2008 version",score!O159,score_2006!O158))</f>
        <v>0</v>
      </c>
      <c r="P159" s="582">
        <f>IF($P$1=0,0,IF($P$1="Score 2008 version",score!P159,score_2006!P158))</f>
        <v>0</v>
      </c>
      <c r="Q159" s="140"/>
      <c r="R159" s="403"/>
      <c r="S159" s="914"/>
      <c r="T159" s="914"/>
      <c r="U159" s="437"/>
      <c r="V159" s="915"/>
      <c r="W159" s="1125"/>
      <c r="AB159" s="419">
        <f t="shared" si="4"/>
        <v>0</v>
      </c>
      <c r="AD159" s="419">
        <f t="shared" si="5"/>
        <v>0</v>
      </c>
    </row>
    <row r="160" spans="2:30" ht="15">
      <c r="B160" s="388"/>
      <c r="C160" s="3"/>
      <c r="D160" s="265">
        <v>1</v>
      </c>
      <c r="E160" s="998" t="s">
        <v>161</v>
      </c>
      <c r="F160" s="999"/>
      <c r="G160" s="424"/>
      <c r="H160" s="1083">
        <f>IF($P$1=0,0,IF($P$1="Score 2008 version",score!H160,score_2006!H159))</f>
        <v>0</v>
      </c>
      <c r="I160" s="1084"/>
      <c r="J160" s="1084"/>
      <c r="K160" s="1084"/>
      <c r="L160" s="1085"/>
      <c r="M160" s="146">
        <f>IF($P$1=0,0,IF($P$1="Score 2008 version",score!M160,score_2006!M159))</f>
        <v>0</v>
      </c>
      <c r="N160" s="584">
        <f>IF($P$1=0,0,IF($P$1="Score 2008 version",score!N160,score_2006!N159))</f>
        <v>0</v>
      </c>
      <c r="O160" s="146">
        <f>IF($P$1=0,0,IF($P$1="Score 2008 version",score!O160,score_2006!O159))</f>
        <v>0</v>
      </c>
      <c r="P160" s="584">
        <f>IF($P$1=0,0,IF($P$1="Score 2008 version",score!P160,score_2006!P159))</f>
        <v>0</v>
      </c>
      <c r="Q160" s="140"/>
      <c r="R160" s="403"/>
      <c r="S160" s="914"/>
      <c r="T160" s="914"/>
      <c r="U160" s="437"/>
      <c r="V160" s="915"/>
      <c r="W160" s="1125"/>
      <c r="AB160" s="419">
        <f t="shared" si="4"/>
        <v>0</v>
      </c>
      <c r="AD160" s="419">
        <f t="shared" si="5"/>
        <v>0</v>
      </c>
    </row>
    <row r="161" spans="2:30" ht="15">
      <c r="B161" s="388"/>
      <c r="C161" s="3"/>
      <c r="D161" s="336">
        <v>2</v>
      </c>
      <c r="E161" s="262" t="s">
        <v>162</v>
      </c>
      <c r="F161" s="288"/>
      <c r="G161" s="424"/>
      <c r="H161" s="1083">
        <f>IF($P$1=0,0,IF($P$1="Score 2008 version",score!H161,score_2006!H160))</f>
        <v>0</v>
      </c>
      <c r="I161" s="1084"/>
      <c r="J161" s="1084"/>
      <c r="K161" s="1084"/>
      <c r="L161" s="1085"/>
      <c r="M161" s="146">
        <f>IF($P$1=0,0,IF($P$1="Score 2008 version",score!M161,score_2006!M160))</f>
        <v>0</v>
      </c>
      <c r="N161" s="584">
        <f>IF($P$1=0,0,IF($P$1="Score 2008 version",score!N161,score_2006!N160))</f>
        <v>0</v>
      </c>
      <c r="O161" s="146">
        <f>IF($P$1=0,0,IF($P$1="Score 2008 version",score!O161,score_2006!O160))</f>
        <v>0</v>
      </c>
      <c r="P161" s="584">
        <f>IF($P$1=0,0,IF($P$1="Score 2008 version",score!P161,score_2006!P160))</f>
        <v>0</v>
      </c>
      <c r="Q161" s="140"/>
      <c r="R161" s="403"/>
      <c r="S161" s="914"/>
      <c r="T161" s="914"/>
      <c r="U161" s="437"/>
      <c r="V161" s="915"/>
      <c r="W161" s="1125"/>
      <c r="AB161" s="419">
        <f t="shared" si="4"/>
        <v>0</v>
      </c>
      <c r="AD161" s="419">
        <f t="shared" si="5"/>
        <v>0</v>
      </c>
    </row>
    <row r="162" spans="2:30" ht="15">
      <c r="B162" s="388"/>
      <c r="C162" s="3"/>
      <c r="D162" s="265">
        <v>3</v>
      </c>
      <c r="E162" s="262" t="s">
        <v>163</v>
      </c>
      <c r="F162" s="288"/>
      <c r="G162" s="424"/>
      <c r="H162" s="1083">
        <f>IF($P$1=0,0,IF($P$1="Score 2008 version",score!H162,score_2006!H161))</f>
        <v>0</v>
      </c>
      <c r="I162" s="1084"/>
      <c r="J162" s="1084"/>
      <c r="K162" s="1084"/>
      <c r="L162" s="1085"/>
      <c r="M162" s="146">
        <f>IF($P$1=0,0,IF($P$1="Score 2008 version",score!M162,score_2006!M161))</f>
        <v>0</v>
      </c>
      <c r="N162" s="584">
        <f>IF($P$1=0,0,IF($P$1="Score 2008 version",score!N162,score_2006!N161))</f>
        <v>0</v>
      </c>
      <c r="O162" s="146">
        <f>IF($P$1=0,0,IF($P$1="Score 2008 version",score!O162,score_2006!O161))</f>
        <v>0</v>
      </c>
      <c r="P162" s="584">
        <f>IF($P$1=0,0,IF($P$1="Score 2008 version",score!P162,score_2006!P161))</f>
        <v>0</v>
      </c>
      <c r="Q162" s="140"/>
      <c r="R162" s="403"/>
      <c r="S162" s="914"/>
      <c r="T162" s="914"/>
      <c r="U162" s="437"/>
      <c r="V162" s="915"/>
      <c r="W162" s="1125"/>
      <c r="AB162" s="419">
        <f t="shared" si="4"/>
        <v>0</v>
      </c>
      <c r="AD162" s="419">
        <f t="shared" si="5"/>
        <v>0</v>
      </c>
    </row>
    <row r="163" spans="2:30" ht="15">
      <c r="B163" s="393"/>
      <c r="C163" s="6"/>
      <c r="D163" s="265">
        <v>4</v>
      </c>
      <c r="E163" s="262" t="s">
        <v>164</v>
      </c>
      <c r="F163" s="288"/>
      <c r="G163" s="427"/>
      <c r="H163" s="1092">
        <f>IF($P$1=0,0,IF($P$1="Score 2008 version",score!H163,score_2006!H162))</f>
        <v>0</v>
      </c>
      <c r="I163" s="1093"/>
      <c r="J163" s="1093"/>
      <c r="K163" s="1093"/>
      <c r="L163" s="1094"/>
      <c r="M163" s="143">
        <f>IF($P$1=0,0,IF($P$1="Score 2008 version",score!M163,score_2006!M162))</f>
        <v>0</v>
      </c>
      <c r="N163" s="604">
        <f>IF($P$1=0,0,IF($P$1="Score 2008 version",score!N163,score_2006!N162))</f>
        <v>0</v>
      </c>
      <c r="O163" s="143">
        <f>IF($P$1=0,0,IF($P$1="Score 2008 version",score!O163,score_2006!O162))</f>
        <v>0</v>
      </c>
      <c r="P163" s="604">
        <f>IF($P$1=0,0,IF($P$1="Score 2008 version",score!P163,score_2006!P162))</f>
        <v>0</v>
      </c>
      <c r="Q163" s="149"/>
      <c r="R163" s="403"/>
      <c r="S163" s="951"/>
      <c r="T163" s="951"/>
      <c r="U163" s="444"/>
      <c r="V163" s="930"/>
      <c r="W163" s="1126"/>
      <c r="AB163" s="419">
        <f t="shared" si="4"/>
        <v>0</v>
      </c>
      <c r="AD163" s="419">
        <f t="shared" si="5"/>
        <v>0</v>
      </c>
    </row>
    <row r="164" spans="2:30" ht="31.5" customHeight="1">
      <c r="B164" s="975">
        <v>3</v>
      </c>
      <c r="C164" s="1000" t="s">
        <v>301</v>
      </c>
      <c r="D164" s="995"/>
      <c r="E164" s="995"/>
      <c r="F164" s="995"/>
      <c r="G164" s="432"/>
      <c r="H164" s="1095">
        <f>IF($P$1=0,0,IF($P$1="Score 2008 version",score!H164,0))</f>
        <v>0</v>
      </c>
      <c r="I164" s="1096"/>
      <c r="J164" s="1096"/>
      <c r="K164" s="1096"/>
      <c r="L164" s="1097"/>
      <c r="M164" s="150">
        <f>IF($P$1=0,0,IF($P$1="Score 2008 version",score!M164,0))</f>
        <v>0</v>
      </c>
      <c r="N164" s="585">
        <f>IF($P$1=0,0,IF($P$1="Score 2008 version",score!N164,0))</f>
        <v>0</v>
      </c>
      <c r="O164" s="150">
        <f>IF($P$1=0,0,IF($P$1="Score 2008 version",score!O164,0))</f>
        <v>0</v>
      </c>
      <c r="P164" s="586">
        <f>IF($P$1=0,0,IF($P$1="Score 2008 version",score!P164,0))</f>
        <v>0</v>
      </c>
      <c r="Q164" s="144">
        <f>IF($P$1=0,0,IF($P$1="Score 2008 version",score!Q164,0))</f>
        <v>0</v>
      </c>
      <c r="R164" s="403"/>
      <c r="S164" s="952">
        <f>PRODUCT(S165:S174)</f>
        <v>1</v>
      </c>
      <c r="T164" s="952"/>
      <c r="U164" s="429">
        <f>SUM(U165:U174)</f>
        <v>0</v>
      </c>
      <c r="V164" s="920">
        <f>PRODUCT(V165:V174)</f>
        <v>1</v>
      </c>
      <c r="W164" s="1103"/>
      <c r="AB164" s="419">
        <f t="shared" si="4"/>
        <v>0</v>
      </c>
      <c r="AD164" s="419">
        <f t="shared" si="5"/>
        <v>0</v>
      </c>
    </row>
    <row r="165" spans="2:30" ht="15">
      <c r="B165" s="395"/>
      <c r="C165" s="260">
        <v>3.1</v>
      </c>
      <c r="D165" s="391" t="s">
        <v>165</v>
      </c>
      <c r="E165" s="385"/>
      <c r="F165" s="288"/>
      <c r="G165" s="424"/>
      <c r="H165" s="1080">
        <f>IF($P$1=0,0,IF($P$1="Score 2008 version",score!H165,score_2006!H149))</f>
        <v>0</v>
      </c>
      <c r="I165" s="1081"/>
      <c r="J165" s="1081"/>
      <c r="K165" s="1081"/>
      <c r="L165" s="1082"/>
      <c r="M165" s="146">
        <f>IF($P$1=0,0,IF($P$1="Score 2008 version",score!M165,score_2006!M149))</f>
        <v>0</v>
      </c>
      <c r="N165" s="581">
        <f>IF($P$1=0,0,IF($P$1="Score 2008 version",score!N165,score_2006!N149))</f>
        <v>0</v>
      </c>
      <c r="O165" s="146">
        <f>IF($P$1=0,0,IF($P$1="Score 2008 version",score!O165,score_2006!O149))</f>
        <v>0</v>
      </c>
      <c r="P165" s="582">
        <f>IF($P$1=0,0,IF($P$1="Score 2008 version",score!P165,score_2006!P149))</f>
        <v>0</v>
      </c>
      <c r="Q165" s="140"/>
      <c r="R165" s="403"/>
      <c r="S165" s="917">
        <v>1</v>
      </c>
      <c r="T165" s="917"/>
      <c r="U165" s="436">
        <v>0</v>
      </c>
      <c r="V165" s="918">
        <v>1</v>
      </c>
      <c r="W165" s="1104"/>
      <c r="AB165" s="419">
        <f t="shared" si="4"/>
        <v>0</v>
      </c>
      <c r="AD165" s="419">
        <f t="shared" si="5"/>
        <v>0</v>
      </c>
    </row>
    <row r="166" spans="2:30" ht="15">
      <c r="B166" s="396"/>
      <c r="C166" s="3"/>
      <c r="D166" s="265">
        <v>1</v>
      </c>
      <c r="E166" s="262" t="s">
        <v>166</v>
      </c>
      <c r="F166" s="288"/>
      <c r="G166" s="424"/>
      <c r="H166" s="1083">
        <f>IF($P$1=0,0,IF($P$1="Score 2008 version",score!H166,score_2006!H150))</f>
        <v>0</v>
      </c>
      <c r="I166" s="1084"/>
      <c r="J166" s="1084"/>
      <c r="K166" s="1084"/>
      <c r="L166" s="1085"/>
      <c r="M166" s="146">
        <f>IF($P$1=0,0,IF($P$1="Score 2008 version",score!M166,score_2006!M150))</f>
        <v>0</v>
      </c>
      <c r="N166" s="581">
        <f>IF($P$1=0,0,IF($P$1="Score 2008 version",score!N166,score_2006!N150))</f>
        <v>0</v>
      </c>
      <c r="O166" s="146">
        <f>IF($P$1=0,0,IF($P$1="Score 2008 version",score!O166,score_2006!O150))</f>
        <v>0</v>
      </c>
      <c r="P166" s="582">
        <f>IF($P$1=0,0,IF($P$1="Score 2008 version",score!P166,score_2006!P150))</f>
        <v>0</v>
      </c>
      <c r="Q166" s="140"/>
      <c r="R166" s="403"/>
      <c r="S166" s="914"/>
      <c r="T166" s="914"/>
      <c r="U166" s="437"/>
      <c r="V166" s="915"/>
      <c r="W166" s="1104"/>
      <c r="AB166" s="419">
        <f t="shared" si="4"/>
        <v>0</v>
      </c>
      <c r="AD166" s="419">
        <f t="shared" si="5"/>
        <v>0</v>
      </c>
    </row>
    <row r="167" spans="2:30" ht="15">
      <c r="B167" s="396"/>
      <c r="C167" s="3"/>
      <c r="D167" s="336">
        <v>2</v>
      </c>
      <c r="E167" s="262" t="s">
        <v>167</v>
      </c>
      <c r="F167" s="288"/>
      <c r="G167" s="424"/>
      <c r="H167" s="1083">
        <f>IF($P$1=0,0,IF($P$1="Score 2008 version",score!H167,score_2006!H151))</f>
        <v>0</v>
      </c>
      <c r="I167" s="1084"/>
      <c r="J167" s="1084"/>
      <c r="K167" s="1084"/>
      <c r="L167" s="1085"/>
      <c r="M167" s="146">
        <f>IF($P$1=0,0,IF($P$1="Score 2008 version",score!M167,score_2006!M151))</f>
        <v>0</v>
      </c>
      <c r="N167" s="581">
        <f>IF($P$1=0,0,IF($P$1="Score 2008 version",score!N167,score_2006!N151))</f>
        <v>0</v>
      </c>
      <c r="O167" s="146">
        <f>IF($P$1=0,0,IF($P$1="Score 2008 version",score!O167,score_2006!O151))</f>
        <v>0</v>
      </c>
      <c r="P167" s="582">
        <f>IF($P$1=0,0,IF($P$1="Score 2008 version",score!P167,score_2006!P151))</f>
        <v>0</v>
      </c>
      <c r="Q167" s="140"/>
      <c r="R167" s="403"/>
      <c r="S167" s="914"/>
      <c r="T167" s="914"/>
      <c r="U167" s="437"/>
      <c r="V167" s="915"/>
      <c r="W167" s="1104"/>
      <c r="AB167" s="419">
        <f t="shared" si="4"/>
        <v>0</v>
      </c>
      <c r="AD167" s="419">
        <f t="shared" si="5"/>
        <v>0</v>
      </c>
    </row>
    <row r="168" spans="2:30" ht="15">
      <c r="B168" s="396"/>
      <c r="C168" s="3"/>
      <c r="D168" s="265">
        <v>3</v>
      </c>
      <c r="E168" s="262" t="s">
        <v>168</v>
      </c>
      <c r="F168" s="288"/>
      <c r="G168" s="424"/>
      <c r="H168" s="1083">
        <f>IF($P$1=0,0,IF($P$1="Score 2008 version",score!H168,score_2006!H152))</f>
        <v>0</v>
      </c>
      <c r="I168" s="1084"/>
      <c r="J168" s="1084"/>
      <c r="K168" s="1084"/>
      <c r="L168" s="1085"/>
      <c r="M168" s="146">
        <f>IF($P$1=0,0,IF($P$1="Score 2008 version",score!M168,score_2006!M152))</f>
        <v>0</v>
      </c>
      <c r="N168" s="581">
        <f>IF($P$1=0,0,IF($P$1="Score 2008 version",score!N168,score_2006!N152))</f>
        <v>0</v>
      </c>
      <c r="O168" s="146">
        <f>IF($P$1=0,0,IF($P$1="Score 2008 version",score!O168,score_2006!O152))</f>
        <v>0</v>
      </c>
      <c r="P168" s="582">
        <f>IF($P$1=0,0,IF($P$1="Score 2008 version",score!P168,score_2006!P152))</f>
        <v>0</v>
      </c>
      <c r="Q168" s="140"/>
      <c r="R168" s="403"/>
      <c r="S168" s="914"/>
      <c r="T168" s="914"/>
      <c r="U168" s="437"/>
      <c r="V168" s="915"/>
      <c r="W168" s="1104"/>
      <c r="AB168" s="419">
        <f t="shared" si="4"/>
        <v>0</v>
      </c>
      <c r="AD168" s="419">
        <f t="shared" si="5"/>
        <v>0</v>
      </c>
    </row>
    <row r="169" spans="2:30" ht="15">
      <c r="B169" s="396"/>
      <c r="C169" s="260">
        <v>3.2</v>
      </c>
      <c r="D169" s="338" t="s">
        <v>169</v>
      </c>
      <c r="E169" s="385"/>
      <c r="F169" s="288"/>
      <c r="G169" s="427"/>
      <c r="H169" s="1083">
        <f>IF($P$1=0,0,IF($P$1="Score 2008 version",score!H169,score_2006!H153))</f>
        <v>0</v>
      </c>
      <c r="I169" s="1084"/>
      <c r="J169" s="1084"/>
      <c r="K169" s="1084"/>
      <c r="L169" s="1085"/>
      <c r="M169" s="146">
        <f>IF($P$1=0,0,IF($P$1="Score 2008 version",score!M169,score_2006!M153))</f>
        <v>0</v>
      </c>
      <c r="N169" s="581">
        <f>IF($P$1=0,0,IF($P$1="Score 2008 version",score!N169,score_2006!N153))</f>
        <v>0</v>
      </c>
      <c r="O169" s="146">
        <f>IF($P$1=0,0,IF($P$1="Score 2008 version",score!O169,score_2006!O153))</f>
        <v>0</v>
      </c>
      <c r="P169" s="582">
        <f>IF($P$1=0,0,IF($P$1="Score 2008 version",score!P169,score_2006!P153))</f>
        <v>0</v>
      </c>
      <c r="Q169" s="140"/>
      <c r="R169" s="403"/>
      <c r="S169" s="914"/>
      <c r="T169" s="914"/>
      <c r="U169" s="437"/>
      <c r="V169" s="915"/>
      <c r="W169" s="1104"/>
      <c r="AB169" s="419">
        <f t="shared" si="4"/>
        <v>0</v>
      </c>
      <c r="AD169" s="419">
        <f t="shared" si="5"/>
        <v>0</v>
      </c>
    </row>
    <row r="170" spans="2:30" ht="15">
      <c r="B170" s="396"/>
      <c r="C170" s="3"/>
      <c r="D170" s="265">
        <v>1</v>
      </c>
      <c r="E170" s="262" t="s">
        <v>170</v>
      </c>
      <c r="F170" s="288"/>
      <c r="G170" s="424"/>
      <c r="H170" s="1083">
        <f>IF($P$1=0,0,IF($P$1="Score 2008 version",score!H170,score_2006!H154))</f>
        <v>0</v>
      </c>
      <c r="I170" s="1084"/>
      <c r="J170" s="1084"/>
      <c r="K170" s="1084"/>
      <c r="L170" s="1085"/>
      <c r="M170" s="146">
        <f>IF($P$1=0,0,IF($P$1="Score 2008 version",score!M170,score_2006!M154))</f>
        <v>0</v>
      </c>
      <c r="N170" s="581">
        <f>IF($P$1=0,0,IF($P$1="Score 2008 version",score!N170,score_2006!N154))</f>
        <v>0</v>
      </c>
      <c r="O170" s="146">
        <f>IF($P$1=0,0,IF($P$1="Score 2008 version",score!O170,score_2006!O154))</f>
        <v>0</v>
      </c>
      <c r="P170" s="582">
        <f>IF($P$1=0,0,IF($P$1="Score 2008 version",score!P170,score_2006!P154))</f>
        <v>0</v>
      </c>
      <c r="Q170" s="140"/>
      <c r="R170" s="403"/>
      <c r="S170" s="914"/>
      <c r="T170" s="914"/>
      <c r="U170" s="437"/>
      <c r="V170" s="915"/>
      <c r="W170" s="1104"/>
      <c r="AB170" s="419">
        <f t="shared" si="4"/>
        <v>0</v>
      </c>
      <c r="AD170" s="419">
        <f t="shared" si="5"/>
        <v>0</v>
      </c>
    </row>
    <row r="171" spans="2:30" ht="15">
      <c r="B171" s="396"/>
      <c r="C171" s="3"/>
      <c r="D171" s="336">
        <v>2</v>
      </c>
      <c r="E171" s="262" t="s">
        <v>171</v>
      </c>
      <c r="F171" s="288"/>
      <c r="G171" s="424"/>
      <c r="H171" s="1083">
        <f>IF($P$1=0,0,IF($P$1="Score 2008 version",score!H171,score_2006!H155))</f>
        <v>0</v>
      </c>
      <c r="I171" s="1084"/>
      <c r="J171" s="1084"/>
      <c r="K171" s="1084"/>
      <c r="L171" s="1085"/>
      <c r="M171" s="146">
        <f>IF($P$1=0,0,IF($P$1="Score 2008 version",score!M171,score_2006!M155))</f>
        <v>0</v>
      </c>
      <c r="N171" s="581">
        <f>IF($P$1=0,0,IF($P$1="Score 2008 version",score!N171,score_2006!N155))</f>
        <v>0</v>
      </c>
      <c r="O171" s="146">
        <f>IF($P$1=0,0,IF($P$1="Score 2008 version",score!O171,score_2006!O155))</f>
        <v>0</v>
      </c>
      <c r="P171" s="582">
        <f>IF($P$1=0,0,IF($P$1="Score 2008 version",score!P171,score_2006!P155))</f>
        <v>0</v>
      </c>
      <c r="Q171" s="140"/>
      <c r="R171" s="403"/>
      <c r="S171" s="914"/>
      <c r="T171" s="914"/>
      <c r="U171" s="437"/>
      <c r="V171" s="915"/>
      <c r="W171" s="1104"/>
      <c r="AB171" s="419">
        <f t="shared" si="4"/>
        <v>0</v>
      </c>
      <c r="AD171" s="419">
        <f t="shared" si="5"/>
        <v>0</v>
      </c>
    </row>
    <row r="172" spans="2:30" ht="15">
      <c r="B172" s="396"/>
      <c r="C172" s="260">
        <v>3.3</v>
      </c>
      <c r="D172" s="338" t="s">
        <v>172</v>
      </c>
      <c r="E172" s="385"/>
      <c r="F172" s="288"/>
      <c r="G172" s="427"/>
      <c r="H172" s="1083">
        <f>IF($P$1=0,0,IF($P$1="Score 2008 version",score!H172,score_2006!H156))</f>
        <v>0</v>
      </c>
      <c r="I172" s="1084"/>
      <c r="J172" s="1084"/>
      <c r="K172" s="1084"/>
      <c r="L172" s="1085"/>
      <c r="M172" s="146">
        <f>IF($P$1=0,0,IF($P$1="Score 2008 version",score!M172,score_2006!M156))</f>
        <v>0</v>
      </c>
      <c r="N172" s="581">
        <f>IF($P$1=0,0,IF($P$1="Score 2008 version",score!N172,score_2006!N156))</f>
        <v>0</v>
      </c>
      <c r="O172" s="146">
        <f>IF($P$1=0,0,IF($P$1="Score 2008 version",score!O172,score_2006!O156))</f>
        <v>0</v>
      </c>
      <c r="P172" s="582">
        <f>IF($P$1=0,0,IF($P$1="Score 2008 version",score!P172,score_2006!P156))</f>
        <v>0</v>
      </c>
      <c r="Q172" s="140"/>
      <c r="R172" s="403"/>
      <c r="S172" s="914"/>
      <c r="T172" s="914"/>
      <c r="U172" s="437"/>
      <c r="V172" s="915"/>
      <c r="W172" s="1104"/>
      <c r="AB172" s="419">
        <f t="shared" si="4"/>
        <v>0</v>
      </c>
      <c r="AD172" s="419">
        <f t="shared" si="5"/>
        <v>0</v>
      </c>
    </row>
    <row r="173" spans="2:30" ht="15">
      <c r="B173" s="396"/>
      <c r="C173" s="3"/>
      <c r="D173" s="265">
        <v>1</v>
      </c>
      <c r="E173" s="262" t="s">
        <v>173</v>
      </c>
      <c r="F173" s="288"/>
      <c r="G173" s="424"/>
      <c r="H173" s="1083">
        <f>IF($P$1=0,0,IF($P$1="Score 2008 version",score!H173,0))</f>
        <v>0</v>
      </c>
      <c r="I173" s="1084"/>
      <c r="J173" s="1084"/>
      <c r="K173" s="1084"/>
      <c r="L173" s="1085"/>
      <c r="M173" s="146">
        <f>IF($P$1=0,0,IF($P$1="Score 2008 version",score!M173,0))</f>
        <v>0</v>
      </c>
      <c r="N173" s="581">
        <f>IF($P$1=0,0,IF($P$1="Score 2008 version",score!N173,0))</f>
        <v>0</v>
      </c>
      <c r="O173" s="146">
        <f>IF($P$1=0,0,IF($P$1="Score 2008 version",score!O173,0))</f>
        <v>0</v>
      </c>
      <c r="P173" s="582">
        <f>IF($P$1=0,0,IF($P$1="Score 2008 version",score!P173,0))</f>
        <v>0</v>
      </c>
      <c r="Q173" s="140"/>
      <c r="R173" s="403"/>
      <c r="S173" s="914"/>
      <c r="T173" s="914"/>
      <c r="U173" s="437"/>
      <c r="V173" s="915"/>
      <c r="W173" s="1104"/>
      <c r="AB173" s="419">
        <f t="shared" si="4"/>
        <v>0</v>
      </c>
      <c r="AD173" s="419">
        <f t="shared" si="5"/>
        <v>0</v>
      </c>
    </row>
    <row r="174" spans="2:30" ht="15.75" thickBot="1">
      <c r="B174" s="397"/>
      <c r="C174" s="9"/>
      <c r="D174" s="309">
        <v>2</v>
      </c>
      <c r="E174" s="1046" t="s">
        <v>174</v>
      </c>
      <c r="F174" s="1047"/>
      <c r="G174" s="433"/>
      <c r="H174" s="1086">
        <f>IF($P$1=0,0,IF($P$1="Score 2008 version",score!H174,0))</f>
        <v>0</v>
      </c>
      <c r="I174" s="1087"/>
      <c r="J174" s="1087"/>
      <c r="K174" s="1087"/>
      <c r="L174" s="1088"/>
      <c r="M174" s="153">
        <f>IF($P$1=0,0,IF($P$1="Score 2008 version",score!M174,0))</f>
        <v>0</v>
      </c>
      <c r="N174" s="595">
        <f>IF($P$1=0,0,IF($P$1="Score 2008 version",score!N174,0))</f>
        <v>0</v>
      </c>
      <c r="O174" s="153">
        <f>IF($P$1=0,0,IF($P$1="Score 2008 version",score!O174,0))</f>
        <v>0</v>
      </c>
      <c r="P174" s="596">
        <f>IF($P$1=0,0,IF($P$1="Score 2008 version",score!P174,0))</f>
        <v>0</v>
      </c>
      <c r="Q174" s="147"/>
      <c r="R174" s="403"/>
      <c r="S174" s="953"/>
      <c r="T174" s="953"/>
      <c r="U174" s="459"/>
      <c r="V174" s="954"/>
      <c r="W174" s="1105"/>
      <c r="AB174" s="419">
        <f t="shared" si="4"/>
        <v>0</v>
      </c>
      <c r="AD174" s="419">
        <f t="shared" si="5"/>
        <v>0</v>
      </c>
    </row>
    <row r="175" spans="5:30" ht="17.25" customHeight="1" thickBot="1">
      <c r="E175" s="398"/>
      <c r="F175" s="398"/>
      <c r="P175" s="460" t="s">
        <v>76</v>
      </c>
      <c r="Q175" s="461"/>
      <c r="R175" s="403"/>
      <c r="S175" s="955">
        <v>1</v>
      </c>
      <c r="T175" s="956"/>
      <c r="U175" s="462">
        <v>0</v>
      </c>
      <c r="V175" s="957">
        <v>1</v>
      </c>
      <c r="W175" s="902"/>
      <c r="AB175" s="463"/>
      <c r="AD175" s="463"/>
    </row>
    <row r="176" spans="5:30" ht="15.75" hidden="1" thickBot="1">
      <c r="E176" s="398"/>
      <c r="F176" s="398"/>
      <c r="R176" s="403"/>
      <c r="S176" s="958">
        <f>S8*S115*S175</f>
        <v>1</v>
      </c>
      <c r="T176" s="959"/>
      <c r="U176" s="464">
        <f>SUM(U8,U115,U175)</f>
        <v>0</v>
      </c>
      <c r="V176" s="958">
        <f>V8*V115*V175</f>
        <v>1</v>
      </c>
      <c r="W176" s="903"/>
      <c r="AD176" s="463"/>
    </row>
    <row r="177" spans="5:30" ht="15" hidden="1">
      <c r="E177" s="398"/>
      <c r="F177" s="398"/>
      <c r="R177" s="403"/>
      <c r="AD177" s="463"/>
    </row>
    <row r="178" spans="5:30" ht="13.5" customHeight="1" hidden="1">
      <c r="E178" s="398"/>
      <c r="F178" s="398"/>
      <c r="R178" s="403"/>
      <c r="AD178" s="463"/>
    </row>
    <row r="179" spans="5:30" ht="13.5" customHeight="1" hidden="1">
      <c r="E179" s="398"/>
      <c r="F179" s="398"/>
      <c r="R179" s="403"/>
      <c r="AD179" s="463"/>
    </row>
    <row r="180" spans="5:30" ht="13.5" customHeight="1" hidden="1">
      <c r="E180" s="398"/>
      <c r="F180" s="398"/>
      <c r="R180" s="403"/>
      <c r="AD180" s="463"/>
    </row>
    <row r="181" spans="5:30" ht="13.5" customHeight="1" hidden="1">
      <c r="E181" s="398"/>
      <c r="F181" s="398"/>
      <c r="R181" s="403"/>
      <c r="AD181" s="463"/>
    </row>
    <row r="182" spans="5:30" ht="13.5" customHeight="1" hidden="1">
      <c r="E182" s="398"/>
      <c r="F182" s="398"/>
      <c r="R182" s="403"/>
      <c r="AD182" s="463"/>
    </row>
    <row r="183" spans="5:30" ht="13.5" customHeight="1" hidden="1">
      <c r="E183" s="398"/>
      <c r="F183" s="398"/>
      <c r="R183" s="403"/>
      <c r="AD183" s="463"/>
    </row>
    <row r="184" spans="18:30" ht="13.5" customHeight="1" hidden="1">
      <c r="R184" s="403"/>
      <c r="AD184" s="463"/>
    </row>
    <row r="185" spans="18:30" ht="13.5" customHeight="1" hidden="1">
      <c r="R185" s="403"/>
      <c r="AD185" s="463"/>
    </row>
    <row r="186" spans="18:30" ht="13.5" customHeight="1" hidden="1">
      <c r="R186" s="403"/>
      <c r="AD186" s="463"/>
    </row>
    <row r="187" spans="18:30" ht="13.5" customHeight="1" hidden="1">
      <c r="R187" s="403"/>
      <c r="AD187" s="463"/>
    </row>
    <row r="188" spans="18:30" ht="13.5" customHeight="1" hidden="1">
      <c r="R188" s="403"/>
      <c r="AD188" s="463"/>
    </row>
    <row r="189" spans="18:30" ht="13.5" customHeight="1" hidden="1">
      <c r="R189" s="403"/>
      <c r="AD189" s="463"/>
    </row>
    <row r="190" spans="18:30" ht="13.5" customHeight="1" hidden="1">
      <c r="R190" s="403"/>
      <c r="AD190" s="463"/>
    </row>
    <row r="191" spans="18:30" ht="13.5" customHeight="1" hidden="1">
      <c r="R191" s="403"/>
      <c r="AD191" s="463"/>
    </row>
    <row r="192" spans="18:30" ht="13.5" customHeight="1" hidden="1">
      <c r="R192" s="403"/>
      <c r="AD192" s="463"/>
    </row>
    <row r="193" spans="18:30" ht="13.5" customHeight="1" hidden="1">
      <c r="R193" s="403"/>
      <c r="AD193" s="463"/>
    </row>
    <row r="194" spans="18:30" ht="13.5" customHeight="1" hidden="1">
      <c r="R194" s="403"/>
      <c r="AD194" s="463"/>
    </row>
    <row r="195" spans="18:30" ht="13.5" customHeight="1" hidden="1">
      <c r="R195" s="403"/>
      <c r="AD195" s="463"/>
    </row>
    <row r="196" spans="18:30" ht="13.5" customHeight="1" hidden="1">
      <c r="R196" s="403"/>
      <c r="AD196" s="463"/>
    </row>
    <row r="197" spans="18:30" ht="13.5" customHeight="1" hidden="1">
      <c r="R197" s="403"/>
      <c r="AD197" s="463"/>
    </row>
    <row r="198" spans="18:30" ht="13.5" customHeight="1" hidden="1">
      <c r="R198" s="403"/>
      <c r="AD198" s="463"/>
    </row>
    <row r="199" spans="18:30" ht="13.5" customHeight="1" hidden="1">
      <c r="R199" s="403"/>
      <c r="AD199" s="463"/>
    </row>
    <row r="200" spans="18:30" ht="13.5" customHeight="1" hidden="1">
      <c r="R200" s="403"/>
      <c r="AD200" s="463"/>
    </row>
    <row r="201" spans="18:30" ht="13.5" customHeight="1" hidden="1">
      <c r="R201" s="403"/>
      <c r="AD201" s="463"/>
    </row>
    <row r="202" ht="13.5" customHeight="1" hidden="1">
      <c r="R202" s="403"/>
    </row>
    <row r="203" ht="13.5" customHeight="1" hidden="1">
      <c r="R203" s="403"/>
    </row>
    <row r="204" ht="13.5" customHeight="1" hidden="1">
      <c r="R204" s="403"/>
    </row>
    <row r="205" ht="13.5" customHeight="1" hidden="1">
      <c r="R205" s="403"/>
    </row>
    <row r="206" ht="13.5" customHeight="1" hidden="1">
      <c r="R206" s="403"/>
    </row>
    <row r="207" ht="13.5" customHeight="1" hidden="1">
      <c r="R207" s="403"/>
    </row>
    <row r="208" ht="13.5" customHeight="1" hidden="1">
      <c r="R208" s="403"/>
    </row>
    <row r="209" ht="13.5" customHeight="1" hidden="1">
      <c r="R209" s="403"/>
    </row>
    <row r="210" ht="13.5" customHeight="1" hidden="1">
      <c r="R210" s="403"/>
    </row>
    <row r="211" ht="13.5" customHeight="1" hidden="1">
      <c r="R211" s="403"/>
    </row>
    <row r="212" ht="13.5" customHeight="1" hidden="1">
      <c r="R212" s="403"/>
    </row>
    <row r="213" ht="13.5" customHeight="1" hidden="1">
      <c r="R213" s="403"/>
    </row>
    <row r="214" ht="13.5" customHeight="1" hidden="1">
      <c r="R214" s="403"/>
    </row>
    <row r="215" ht="13.5" customHeight="1" hidden="1">
      <c r="R215" s="403"/>
    </row>
    <row r="216" ht="13.5" customHeight="1" hidden="1">
      <c r="R216" s="403"/>
    </row>
    <row r="217" ht="13.5" customHeight="1" hidden="1">
      <c r="R217" s="403"/>
    </row>
    <row r="218" ht="13.5" customHeight="1" hidden="1">
      <c r="R218" s="403"/>
    </row>
    <row r="219" ht="13.5" customHeight="1" hidden="1">
      <c r="R219" s="403"/>
    </row>
    <row r="220" ht="13.5" customHeight="1" hidden="1">
      <c r="R220" s="403"/>
    </row>
    <row r="221" ht="13.5" customHeight="1" hidden="1">
      <c r="R221" s="403"/>
    </row>
    <row r="222" ht="13.5" customHeight="1" hidden="1">
      <c r="R222" s="403"/>
    </row>
    <row r="223" ht="13.5" customHeight="1" hidden="1">
      <c r="R223" s="403"/>
    </row>
    <row r="224" ht="13.5" customHeight="1" hidden="1">
      <c r="R224" s="403"/>
    </row>
    <row r="225" ht="13.5" customHeight="1" hidden="1">
      <c r="R225" s="403"/>
    </row>
    <row r="226" ht="13.5" customHeight="1" hidden="1">
      <c r="R226" s="403"/>
    </row>
    <row r="227" ht="13.5" customHeight="1" hidden="1">
      <c r="R227" s="403"/>
    </row>
    <row r="228" ht="13.5" customHeight="1" hidden="1">
      <c r="R228" s="403"/>
    </row>
    <row r="229" ht="13.5" customHeight="1" hidden="1">
      <c r="R229" s="403"/>
    </row>
    <row r="230" ht="13.5" customHeight="1" hidden="1">
      <c r="R230" s="403"/>
    </row>
    <row r="231" ht="13.5" customHeight="1" hidden="1">
      <c r="R231" s="403"/>
    </row>
    <row r="232" ht="13.5" customHeight="1" hidden="1">
      <c r="R232" s="403"/>
    </row>
    <row r="233" ht="13.5" customHeight="1" hidden="1">
      <c r="R233" s="403"/>
    </row>
    <row r="234" ht="13.5" customHeight="1" hidden="1">
      <c r="R234" s="403"/>
    </row>
    <row r="235" ht="13.5" customHeight="1" hidden="1">
      <c r="R235" s="403"/>
    </row>
    <row r="236" ht="13.5" customHeight="1" hidden="1">
      <c r="R236" s="403"/>
    </row>
    <row r="237" ht="13.5" customHeight="1" hidden="1">
      <c r="R237" s="403"/>
    </row>
    <row r="238" ht="13.5" customHeight="1" hidden="1">
      <c r="R238" s="403"/>
    </row>
    <row r="239" ht="13.5" customHeight="1" hidden="1">
      <c r="R239" s="403"/>
    </row>
    <row r="240" ht="13.5" customHeight="1" hidden="1">
      <c r="R240" s="403"/>
    </row>
    <row r="241" ht="13.5" customHeight="1" hidden="1">
      <c r="R241" s="403"/>
    </row>
    <row r="242" ht="13.5" customHeight="1" hidden="1">
      <c r="R242" s="403"/>
    </row>
    <row r="243" ht="13.5" customHeight="1" hidden="1">
      <c r="R243" s="403"/>
    </row>
    <row r="244" ht="13.5" customHeight="1" hidden="1">
      <c r="R244" s="403"/>
    </row>
    <row r="245" ht="13.5" customHeight="1" hidden="1">
      <c r="R245" s="403"/>
    </row>
    <row r="246" ht="13.5" customHeight="1" hidden="1">
      <c r="R246" s="403"/>
    </row>
    <row r="247" ht="13.5" customHeight="1" hidden="1">
      <c r="R247" s="403"/>
    </row>
    <row r="248" ht="13.5" customHeight="1" hidden="1">
      <c r="R248" s="403"/>
    </row>
    <row r="249" ht="13.5" customHeight="1" hidden="1">
      <c r="R249" s="403"/>
    </row>
    <row r="250" ht="13.5" customHeight="1" hidden="1">
      <c r="R250" s="403"/>
    </row>
    <row r="251" ht="13.5" customHeight="1" hidden="1">
      <c r="R251" s="403"/>
    </row>
    <row r="252" ht="13.5" customHeight="1" hidden="1">
      <c r="R252" s="403"/>
    </row>
    <row r="253" ht="13.5" customHeight="1" hidden="1">
      <c r="R253" s="403"/>
    </row>
    <row r="254" ht="13.5" customHeight="1" hidden="1">
      <c r="R254" s="403"/>
    </row>
    <row r="255" ht="13.5" customHeight="1" hidden="1">
      <c r="R255" s="403"/>
    </row>
    <row r="256" ht="13.5" customHeight="1" hidden="1">
      <c r="R256" s="403"/>
    </row>
    <row r="257" ht="13.5" customHeight="1" hidden="1">
      <c r="R257" s="403"/>
    </row>
    <row r="258" ht="13.5" customHeight="1" hidden="1">
      <c r="R258" s="403"/>
    </row>
    <row r="259" ht="13.5" customHeight="1" hidden="1">
      <c r="R259" s="403"/>
    </row>
    <row r="260" ht="13.5" customHeight="1" hidden="1">
      <c r="R260" s="403"/>
    </row>
    <row r="261" ht="13.5" customHeight="1" hidden="1">
      <c r="R261" s="403"/>
    </row>
    <row r="262" ht="13.5" customHeight="1" hidden="1">
      <c r="R262" s="403"/>
    </row>
    <row r="263" ht="13.5" customHeight="1" hidden="1">
      <c r="R263" s="403"/>
    </row>
    <row r="264" ht="13.5" customHeight="1" hidden="1">
      <c r="R264" s="403"/>
    </row>
    <row r="265" ht="13.5" customHeight="1" hidden="1">
      <c r="R265" s="403"/>
    </row>
    <row r="266" ht="13.5" customHeight="1" hidden="1">
      <c r="R266" s="403"/>
    </row>
    <row r="267" ht="13.5" customHeight="1" hidden="1">
      <c r="R267" s="403"/>
    </row>
    <row r="268" ht="13.5" customHeight="1" hidden="1">
      <c r="R268" s="403"/>
    </row>
  </sheetData>
  <sheetProtection password="FB1F" sheet="1" objects="1" scenarios="1"/>
  <mergeCells count="171">
    <mergeCell ref="E13:F13"/>
    <mergeCell ref="E83:F83"/>
    <mergeCell ref="C109:F109"/>
    <mergeCell ref="D112:F112"/>
    <mergeCell ref="E22:F22"/>
    <mergeCell ref="E67:F67"/>
    <mergeCell ref="E64:F64"/>
    <mergeCell ref="W111:W113"/>
    <mergeCell ref="W148:W153"/>
    <mergeCell ref="W156:W163"/>
    <mergeCell ref="W164:W174"/>
    <mergeCell ref="W123:W131"/>
    <mergeCell ref="W132:W134"/>
    <mergeCell ref="W141:W147"/>
    <mergeCell ref="W136:W140"/>
    <mergeCell ref="W118:W122"/>
    <mergeCell ref="S6:W6"/>
    <mergeCell ref="W20:W33"/>
    <mergeCell ref="W74:W94"/>
    <mergeCell ref="W61:W73"/>
    <mergeCell ref="W10:W19"/>
    <mergeCell ref="W34:W45"/>
    <mergeCell ref="W46:W59"/>
    <mergeCell ref="E139:F139"/>
    <mergeCell ref="E140:F140"/>
    <mergeCell ref="E174:F174"/>
    <mergeCell ref="E71:F71"/>
    <mergeCell ref="E72:F72"/>
    <mergeCell ref="E73:F73"/>
    <mergeCell ref="E82:F82"/>
    <mergeCell ref="E84:F84"/>
    <mergeCell ref="E107:F107"/>
    <mergeCell ref="C111:F111"/>
    <mergeCell ref="W96:W107"/>
    <mergeCell ref="H49:L49"/>
    <mergeCell ref="H50:L50"/>
    <mergeCell ref="H51:L51"/>
    <mergeCell ref="H52:L52"/>
    <mergeCell ref="H53:L53"/>
    <mergeCell ref="H54:L54"/>
    <mergeCell ref="H55:L55"/>
    <mergeCell ref="H56:L56"/>
    <mergeCell ref="H58:L58"/>
    <mergeCell ref="H19:L19"/>
    <mergeCell ref="H13:L13"/>
    <mergeCell ref="H12:L12"/>
    <mergeCell ref="H22:L22"/>
    <mergeCell ref="H15:L15"/>
    <mergeCell ref="H16:L16"/>
    <mergeCell ref="H17:L17"/>
    <mergeCell ref="H18:L18"/>
    <mergeCell ref="H23:L23"/>
    <mergeCell ref="H24:L24"/>
    <mergeCell ref="H25:L25"/>
    <mergeCell ref="H26:L26"/>
    <mergeCell ref="H27:L27"/>
    <mergeCell ref="H28:L28"/>
    <mergeCell ref="H29:L29"/>
    <mergeCell ref="H30:L30"/>
    <mergeCell ref="H31:L31"/>
    <mergeCell ref="H32:L32"/>
    <mergeCell ref="H33:L33"/>
    <mergeCell ref="H36:L36"/>
    <mergeCell ref="H37:L37"/>
    <mergeCell ref="H38:L38"/>
    <mergeCell ref="H40:L40"/>
    <mergeCell ref="H41:L41"/>
    <mergeCell ref="H43:L43"/>
    <mergeCell ref="H44:L44"/>
    <mergeCell ref="H45:L45"/>
    <mergeCell ref="H48:L48"/>
    <mergeCell ref="H59:L59"/>
    <mergeCell ref="H63:L63"/>
    <mergeCell ref="H64:L64"/>
    <mergeCell ref="H65:L65"/>
    <mergeCell ref="H67:L67"/>
    <mergeCell ref="H68:L68"/>
    <mergeCell ref="H69:L69"/>
    <mergeCell ref="H71:L71"/>
    <mergeCell ref="H72:L72"/>
    <mergeCell ref="H73:L73"/>
    <mergeCell ref="H76:L76"/>
    <mergeCell ref="H77:L77"/>
    <mergeCell ref="H80:L80"/>
    <mergeCell ref="H79:L79"/>
    <mergeCell ref="H81:L81"/>
    <mergeCell ref="H82:L82"/>
    <mergeCell ref="H83:L83"/>
    <mergeCell ref="H84:L84"/>
    <mergeCell ref="H86:L86"/>
    <mergeCell ref="H87:L87"/>
    <mergeCell ref="H88:L88"/>
    <mergeCell ref="H90:L90"/>
    <mergeCell ref="H91:L91"/>
    <mergeCell ref="H92:L92"/>
    <mergeCell ref="H93:L93"/>
    <mergeCell ref="H94:L94"/>
    <mergeCell ref="H98:L98"/>
    <mergeCell ref="H99:L99"/>
    <mergeCell ref="H100:L100"/>
    <mergeCell ref="H102:L102"/>
    <mergeCell ref="H103:L103"/>
    <mergeCell ref="H104:L104"/>
    <mergeCell ref="H105:L105"/>
    <mergeCell ref="H106:L106"/>
    <mergeCell ref="H107:L107"/>
    <mergeCell ref="H109:L109"/>
    <mergeCell ref="H110:L110"/>
    <mergeCell ref="H112:L112"/>
    <mergeCell ref="H113:L113"/>
    <mergeCell ref="H117:L117"/>
    <mergeCell ref="H136:L136"/>
    <mergeCell ref="H137:L137"/>
    <mergeCell ref="H121:L121"/>
    <mergeCell ref="H122:L122"/>
    <mergeCell ref="H132:L132"/>
    <mergeCell ref="H133:L133"/>
    <mergeCell ref="H145:L145"/>
    <mergeCell ref="H138:L138"/>
    <mergeCell ref="H139:L139"/>
    <mergeCell ref="H140:L140"/>
    <mergeCell ref="H141:L141"/>
    <mergeCell ref="H146:L146"/>
    <mergeCell ref="H147:L147"/>
    <mergeCell ref="H148:L148"/>
    <mergeCell ref="H149:L149"/>
    <mergeCell ref="H150:L150"/>
    <mergeCell ref="H151:L151"/>
    <mergeCell ref="H152:L152"/>
    <mergeCell ref="H153:L153"/>
    <mergeCell ref="H154:L154"/>
    <mergeCell ref="H155:L155"/>
    <mergeCell ref="H156:L156"/>
    <mergeCell ref="H157:L157"/>
    <mergeCell ref="H158:L158"/>
    <mergeCell ref="H159:L159"/>
    <mergeCell ref="H160:L160"/>
    <mergeCell ref="H161:L161"/>
    <mergeCell ref="H162:L162"/>
    <mergeCell ref="H163:L163"/>
    <mergeCell ref="H164:L164"/>
    <mergeCell ref="H165:L165"/>
    <mergeCell ref="H166:L166"/>
    <mergeCell ref="H167:L167"/>
    <mergeCell ref="H168:L168"/>
    <mergeCell ref="H173:L173"/>
    <mergeCell ref="H174:L174"/>
    <mergeCell ref="H169:L169"/>
    <mergeCell ref="H170:L170"/>
    <mergeCell ref="H171:L171"/>
    <mergeCell ref="H172:L172"/>
    <mergeCell ref="D144:F144"/>
    <mergeCell ref="M6:N6"/>
    <mergeCell ref="O6:P6"/>
    <mergeCell ref="E17:F17"/>
    <mergeCell ref="E18:F18"/>
    <mergeCell ref="H142:L142"/>
    <mergeCell ref="H143:L143"/>
    <mergeCell ref="H144:L144"/>
    <mergeCell ref="H134:L134"/>
    <mergeCell ref="H135:L135"/>
    <mergeCell ref="B115:F115"/>
    <mergeCell ref="E160:F160"/>
    <mergeCell ref="C164:F164"/>
    <mergeCell ref="D145:F145"/>
    <mergeCell ref="D147:F147"/>
    <mergeCell ref="C148:F148"/>
    <mergeCell ref="D149:F149"/>
    <mergeCell ref="D122:F122"/>
    <mergeCell ref="C141:F141"/>
    <mergeCell ref="D143:F143"/>
  </mergeCells>
  <conditionalFormatting sqref="H170:H171 H15:H19 H58:H59 H12:H13 H40:H41 L123 H79:H84 H22:H31 H102:H107 H53:H56 H71:H73 H76:H77 H63:H65 H48:H51 H90:H94 H86:H88 H117 H142:H147 H133:H134 H173:H174 H157:H158 H43:H45 H139:H140 H160:H163 H149 H98:H100 H112:H113 H36:H38 H137 H155 H126:H131 H151:H153 H67:H69 H166:H168 H121:H123 H109:H110">
    <cfRule type="expression" priority="1" dxfId="0" stopIfTrue="1">
      <formula>M12&gt;3</formula>
    </cfRule>
  </conditionalFormatting>
  <conditionalFormatting sqref="S166:V168 S67:V69 S40:V41 S43:V45 S22:V31 S53:V56 S58:V59 S36:V38 S48:V51 S86:V88 S90:V94 S79:V84 S98:V100 S102:V107 S126:V131 S137:V137 S157:V158 S149:V149 S170:V171 T121:T122 S76:V77 T110 S133:V134 S142:V147 S151:V153 S139:V140 S160:V163 S112:V113 S109:S110 S117 S121:S123 S155 S173:V174 S175:S176 S63:V65 S14:V19 S12:V12">
    <cfRule type="expression" priority="2" dxfId="0" stopIfTrue="1">
      <formula>V12&gt;3</formula>
    </cfRule>
  </conditionalFormatting>
  <conditionalFormatting sqref="W123 W109 U155:W155 U175:W176 U117:W117 U109:V110 U121:V123">
    <cfRule type="expression" priority="3" dxfId="0" stopIfTrue="1">
      <formula>X103&gt;3</formula>
    </cfRule>
  </conditionalFormatting>
  <conditionalFormatting sqref="M155:M174 M109:M114 M117:M134 M10:M59 M61:M107 M136:M153 O155:O174 O109:O114 O117:O134 O10:O59 O61:O107 O136:O153">
    <cfRule type="expression" priority="4" dxfId="0" stopIfTrue="1">
      <formula>AND(AB10&gt;0,M10="")</formula>
    </cfRule>
    <cfRule type="expression" priority="5" dxfId="1" stopIfTrue="1">
      <formula>(AB10=0)</formula>
    </cfRule>
  </conditionalFormatting>
  <dataValidations count="2">
    <dataValidation allowBlank="1" showErrorMessage="1" sqref="M9:O174"/>
    <dataValidation type="decimal" allowBlank="1" showInputMessage="1" showErrorMessage="1" promptTitle="注意" prompt="3点以上を与える場合は、本評価項目を「解説」シートで採点し「環境配慮設計の概要記入欄」に配慮内容を必ず入力する。" errorTitle="警告" error="1～5点で入力（対象外とする場合は0点を入力）" sqref="Q154 Q108 Q135 Q115:Q116 Q60">
      <formula1>0</formula1>
      <formula2>5</formula2>
    </dataValidation>
  </dataValidations>
  <printOptions/>
  <pageMargins left="0.75" right="0.75" top="1" bottom="1" header="0.512" footer="0.512"/>
  <pageSetup fitToHeight="2" fitToWidth="2" horizontalDpi="600" verticalDpi="600" orientation="portrait" paperSize="9" scale="38" r:id="rId4"/>
  <headerFooter alignWithMargins="0">
    <oddFooter>&amp;C&amp;P / &amp;N ページ</oddFooter>
  </headerFooter>
  <rowBreaks count="1" manualBreakCount="1">
    <brk id="88" max="22" man="1"/>
  </rowBreaks>
  <drawing r:id="rId3"/>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AB115"/>
  <sheetViews>
    <sheetView showGridLines="0" workbookViewId="0" topLeftCell="A1">
      <selection activeCell="X5" sqref="X5"/>
    </sheetView>
  </sheetViews>
  <sheetFormatPr defaultColWidth="9.00390625" defaultRowHeight="13.5" zeroHeight="1"/>
  <cols>
    <col min="1" max="1" width="4.50390625" style="465" bestFit="1" customWidth="1"/>
    <col min="2" max="2" width="37.25390625" style="465" customWidth="1"/>
    <col min="3" max="3" width="11.75390625" style="465" bestFit="1" customWidth="1"/>
    <col min="4" max="4" width="12.25390625" style="465" customWidth="1"/>
    <col min="5" max="5" width="48.75390625" style="465" customWidth="1"/>
    <col min="6" max="6" width="2.50390625" style="465" customWidth="1"/>
    <col min="7" max="7" width="9.00390625" style="465" customWidth="1"/>
    <col min="8" max="23" width="0" style="465" hidden="1" customWidth="1"/>
    <col min="24" max="24" width="9.00390625" style="465" customWidth="1"/>
    <col min="25" max="16384" width="9.00390625" style="465" hidden="1" customWidth="1"/>
  </cols>
  <sheetData>
    <row r="1" spans="1:5" ht="30" customHeight="1">
      <c r="A1" s="1135" t="s">
        <v>324</v>
      </c>
      <c r="B1" s="1136"/>
      <c r="C1" s="1136"/>
      <c r="D1" s="1136"/>
      <c r="E1" s="569">
        <f>main!C10</f>
        <v>0</v>
      </c>
    </row>
    <row r="2" ht="15" thickBot="1">
      <c r="C2" s="465" t="s">
        <v>4</v>
      </c>
    </row>
    <row r="3" spans="2:5" ht="44.25" customHeight="1" thickBot="1">
      <c r="B3" s="466" t="s">
        <v>303</v>
      </c>
      <c r="C3" s="467" t="s">
        <v>304</v>
      </c>
      <c r="D3" s="467" t="s">
        <v>305</v>
      </c>
      <c r="E3" s="976" t="s">
        <v>306</v>
      </c>
    </row>
    <row r="4" spans="1:5" ht="69" customHeight="1">
      <c r="A4" s="465">
        <v>1</v>
      </c>
      <c r="B4" s="469" t="s">
        <v>235</v>
      </c>
      <c r="C4" s="470"/>
      <c r="D4" s="471"/>
      <c r="E4" s="472" t="s">
        <v>307</v>
      </c>
    </row>
    <row r="5" spans="1:28" ht="27.75" customHeight="1">
      <c r="A5" s="465">
        <v>2</v>
      </c>
      <c r="B5" s="473" t="s">
        <v>236</v>
      </c>
      <c r="C5" s="474"/>
      <c r="D5" s="474"/>
      <c r="E5" s="475" t="s">
        <v>269</v>
      </c>
      <c r="AB5" s="465" t="s">
        <v>96</v>
      </c>
    </row>
    <row r="6" spans="1:5" ht="55.5" customHeight="1">
      <c r="A6" s="465">
        <v>3</v>
      </c>
      <c r="B6" s="473" t="s">
        <v>309</v>
      </c>
      <c r="C6" s="476"/>
      <c r="D6" s="474"/>
      <c r="E6" s="477" t="s">
        <v>308</v>
      </c>
    </row>
    <row r="7" spans="1:5" ht="27.75" customHeight="1">
      <c r="A7" s="465">
        <v>4</v>
      </c>
      <c r="B7" s="473" t="s">
        <v>238</v>
      </c>
      <c r="C7" s="474"/>
      <c r="D7" s="474"/>
      <c r="E7" s="475" t="s">
        <v>310</v>
      </c>
    </row>
    <row r="8" spans="1:5" ht="27.75" customHeight="1" thickBot="1">
      <c r="A8" s="465">
        <v>5</v>
      </c>
      <c r="B8" s="478" t="s">
        <v>239</v>
      </c>
      <c r="C8" s="479"/>
      <c r="D8" s="479"/>
      <c r="E8" s="480" t="s">
        <v>311</v>
      </c>
    </row>
    <row r="9" spans="1:5" ht="22.5" customHeight="1" thickBot="1">
      <c r="A9" s="465">
        <v>6</v>
      </c>
      <c r="B9" s="466" t="s">
        <v>240</v>
      </c>
      <c r="C9" s="481">
        <f>SUM(C4:C8)</f>
        <v>0</v>
      </c>
      <c r="D9" s="482">
        <f>SUM(D4:D8)</f>
        <v>0</v>
      </c>
      <c r="E9" s="483"/>
    </row>
    <row r="10" spans="2:5" ht="22.5" customHeight="1">
      <c r="B10" s="484"/>
      <c r="C10" s="485"/>
      <c r="D10" s="486"/>
      <c r="E10" s="487"/>
    </row>
    <row r="11" spans="1:5" ht="27.75" customHeight="1">
      <c r="A11" s="465">
        <v>7</v>
      </c>
      <c r="B11" s="473" t="s">
        <v>241</v>
      </c>
      <c r="C11" s="474"/>
      <c r="D11" s="474"/>
      <c r="E11" s="475" t="s">
        <v>0</v>
      </c>
    </row>
    <row r="12" spans="1:5" ht="27.75" customHeight="1">
      <c r="A12" s="465">
        <v>8</v>
      </c>
      <c r="B12" s="473" t="s">
        <v>242</v>
      </c>
      <c r="C12" s="474"/>
      <c r="D12" s="474"/>
      <c r="E12" s="475" t="s">
        <v>1</v>
      </c>
    </row>
    <row r="13" spans="1:5" ht="27.75" customHeight="1">
      <c r="A13" s="465">
        <v>9</v>
      </c>
      <c r="B13" s="473" t="s">
        <v>237</v>
      </c>
      <c r="C13" s="476"/>
      <c r="D13" s="474"/>
      <c r="E13" s="488" t="s">
        <v>2</v>
      </c>
    </row>
    <row r="14" spans="1:5" ht="27.75" customHeight="1">
      <c r="A14" s="465">
        <v>10</v>
      </c>
      <c r="B14" s="473" t="s">
        <v>243</v>
      </c>
      <c r="C14" s="476"/>
      <c r="D14" s="474"/>
      <c r="E14" s="477" t="s">
        <v>312</v>
      </c>
    </row>
    <row r="15" spans="1:5" ht="27.75" customHeight="1" thickBot="1">
      <c r="A15" s="465">
        <v>11</v>
      </c>
      <c r="B15" s="473" t="s">
        <v>244</v>
      </c>
      <c r="C15" s="474"/>
      <c r="D15" s="474"/>
      <c r="E15" s="475"/>
    </row>
    <row r="16" spans="1:5" ht="22.5" customHeight="1" thickBot="1">
      <c r="A16" s="465">
        <v>12</v>
      </c>
      <c r="B16" s="466" t="s">
        <v>245</v>
      </c>
      <c r="C16" s="481">
        <f>SUM(C11:C15)</f>
        <v>0</v>
      </c>
      <c r="D16" s="482">
        <f>SUM(D11:D15)</f>
        <v>0</v>
      </c>
      <c r="E16" s="483"/>
    </row>
    <row r="17" spans="1:5" ht="22.5" customHeight="1" thickBot="1">
      <c r="A17" s="465">
        <v>13</v>
      </c>
      <c r="B17" s="974" t="s">
        <v>297</v>
      </c>
      <c r="C17" s="489" t="e">
        <f>C16/C9</f>
        <v>#DIV/0!</v>
      </c>
      <c r="D17" s="489" t="e">
        <f>D16/D9</f>
        <v>#DIV/0!</v>
      </c>
      <c r="E17" s="483" t="s">
        <v>317</v>
      </c>
    </row>
    <row r="18" spans="1:5" ht="22.5" customHeight="1" thickBot="1">
      <c r="A18" s="465">
        <v>14</v>
      </c>
      <c r="B18" s="490" t="s">
        <v>246</v>
      </c>
      <c r="C18" s="491">
        <f>C9-C16</f>
        <v>0</v>
      </c>
      <c r="D18" s="491">
        <f>D9-D16</f>
        <v>0</v>
      </c>
      <c r="E18" s="570" t="s">
        <v>8</v>
      </c>
    </row>
    <row r="19" spans="1:5" ht="27.75" customHeight="1">
      <c r="A19" s="465">
        <v>15</v>
      </c>
      <c r="B19" s="492" t="s">
        <v>247</v>
      </c>
      <c r="C19" s="493"/>
      <c r="D19" s="493"/>
      <c r="E19" s="494" t="s">
        <v>313</v>
      </c>
    </row>
    <row r="20" spans="1:5" ht="27.75" customHeight="1" thickBot="1">
      <c r="A20" s="465">
        <v>16</v>
      </c>
      <c r="B20" s="495" t="s">
        <v>248</v>
      </c>
      <c r="C20" s="479"/>
      <c r="D20" s="479"/>
      <c r="E20" s="480" t="s">
        <v>314</v>
      </c>
    </row>
    <row r="21" spans="1:5" ht="22.5" customHeight="1" thickBot="1">
      <c r="A21" s="465">
        <v>17</v>
      </c>
      <c r="B21" s="466" t="s">
        <v>249</v>
      </c>
      <c r="C21" s="481">
        <f>C18+C19-C20</f>
        <v>0</v>
      </c>
      <c r="D21" s="481">
        <f>D18+D19-D20</f>
        <v>0</v>
      </c>
      <c r="E21" s="483"/>
    </row>
    <row r="22" spans="1:5" ht="22.5" customHeight="1" thickBot="1">
      <c r="A22" s="465">
        <v>18</v>
      </c>
      <c r="B22" s="492" t="s">
        <v>250</v>
      </c>
      <c r="C22" s="496">
        <f>C36</f>
        <v>0</v>
      </c>
      <c r="D22" s="496">
        <f>D36</f>
        <v>0</v>
      </c>
      <c r="E22" s="497" t="s">
        <v>3</v>
      </c>
    </row>
    <row r="23" spans="1:5" ht="39.75" customHeight="1" thickBot="1">
      <c r="A23" s="465">
        <v>19</v>
      </c>
      <c r="B23" s="514" t="s">
        <v>296</v>
      </c>
      <c r="C23" s="481" t="e">
        <f>C21/C22</f>
        <v>#DIV/0!</v>
      </c>
      <c r="D23" s="481" t="e">
        <f>D18/D22</f>
        <v>#DIV/0!</v>
      </c>
      <c r="E23" s="483" t="s">
        <v>316</v>
      </c>
    </row>
    <row r="24" spans="2:5" ht="22.5" customHeight="1" thickBot="1">
      <c r="B24" s="973" t="s">
        <v>7</v>
      </c>
      <c r="C24" s="498" t="e">
        <f>C23/D23*100</f>
        <v>#DIV/0!</v>
      </c>
      <c r="D24" s="499">
        <v>100</v>
      </c>
      <c r="E24" s="500"/>
    </row>
    <row r="25" ht="22.5" customHeight="1">
      <c r="E25" s="501"/>
    </row>
    <row r="26" spans="2:5" ht="22.5" customHeight="1" thickBot="1">
      <c r="B26" s="465" t="s">
        <v>251</v>
      </c>
      <c r="E26" s="501"/>
    </row>
    <row r="27" spans="2:5" ht="51" customHeight="1" thickBot="1">
      <c r="B27" s="502" t="s">
        <v>303</v>
      </c>
      <c r="C27" s="467" t="s">
        <v>304</v>
      </c>
      <c r="D27" s="467" t="s">
        <v>305</v>
      </c>
      <c r="E27" s="468" t="s">
        <v>315</v>
      </c>
    </row>
    <row r="28" spans="2:5" ht="27.75" customHeight="1">
      <c r="B28" s="972" t="s">
        <v>252</v>
      </c>
      <c r="C28" s="503"/>
      <c r="D28" s="503"/>
      <c r="E28" s="475" t="s">
        <v>261</v>
      </c>
    </row>
    <row r="29" spans="2:5" ht="27.75" customHeight="1">
      <c r="B29" s="473" t="s">
        <v>253</v>
      </c>
      <c r="C29" s="503"/>
      <c r="D29" s="503"/>
      <c r="E29" s="475" t="s">
        <v>262</v>
      </c>
    </row>
    <row r="30" spans="2:5" ht="27.75" customHeight="1">
      <c r="B30" s="473" t="s">
        <v>254</v>
      </c>
      <c r="C30" s="503"/>
      <c r="D30" s="503"/>
      <c r="E30" s="475" t="s">
        <v>263</v>
      </c>
    </row>
    <row r="31" spans="2:5" ht="27.75" customHeight="1">
      <c r="B31" s="473" t="s">
        <v>255</v>
      </c>
      <c r="C31" s="503"/>
      <c r="D31" s="503"/>
      <c r="E31" s="504" t="s">
        <v>264</v>
      </c>
    </row>
    <row r="32" spans="2:5" ht="27.75" customHeight="1">
      <c r="B32" s="972" t="s">
        <v>256</v>
      </c>
      <c r="C32" s="503"/>
      <c r="D32" s="503"/>
      <c r="E32" s="506" t="s">
        <v>265</v>
      </c>
    </row>
    <row r="33" spans="2:5" ht="27.75" customHeight="1">
      <c r="B33" s="505" t="s">
        <v>257</v>
      </c>
      <c r="C33" s="503"/>
      <c r="D33" s="503"/>
      <c r="E33" s="506" t="s">
        <v>266</v>
      </c>
    </row>
    <row r="34" spans="2:5" ht="27.75" customHeight="1">
      <c r="B34" s="507" t="s">
        <v>258</v>
      </c>
      <c r="C34" s="508"/>
      <c r="D34" s="508"/>
      <c r="E34" s="509" t="s">
        <v>267</v>
      </c>
    </row>
    <row r="35" spans="2:5" ht="31.5" customHeight="1" thickBot="1">
      <c r="B35" s="510" t="s">
        <v>259</v>
      </c>
      <c r="C35" s="511">
        <f>'A.Factor analysis'!$U$176</f>
        <v>0</v>
      </c>
      <c r="D35" s="512"/>
      <c r="E35" s="513" t="s">
        <v>268</v>
      </c>
    </row>
    <row r="36" spans="2:5" ht="31.5" customHeight="1" thickBot="1">
      <c r="B36" s="514" t="s">
        <v>260</v>
      </c>
      <c r="C36" s="515">
        <f>SUM(C28:C35)</f>
        <v>0</v>
      </c>
      <c r="D36" s="515">
        <f>SUM(D28:D35)</f>
        <v>0</v>
      </c>
      <c r="E36" s="516"/>
    </row>
    <row r="37" spans="2:5" ht="14.25">
      <c r="B37" s="517"/>
      <c r="C37" s="518"/>
      <c r="D37" s="518"/>
      <c r="E37" s="519"/>
    </row>
    <row r="38" spans="2:5" ht="14.25" hidden="1">
      <c r="B38" s="517"/>
      <c r="C38" s="518"/>
      <c r="D38" s="518"/>
      <c r="E38" s="519"/>
    </row>
    <row r="39" ht="14.25" hidden="1">
      <c r="E39" s="519"/>
    </row>
    <row r="40" ht="14.25" hidden="1">
      <c r="E40" s="519"/>
    </row>
    <row r="115" ht="14.25" hidden="1">
      <c r="B115" s="465" t="s">
        <v>94</v>
      </c>
    </row>
  </sheetData>
  <sheetProtection password="FB1F" sheet="1" objects="1" scenarios="1"/>
  <mergeCells count="1">
    <mergeCell ref="A1:D1"/>
  </mergeCells>
  <printOptions/>
  <pageMargins left="0.75" right="0.75" top="1" bottom="1" header="0.512" footer="0.512"/>
  <pageSetup fitToHeight="1" fitToWidth="1" horizontalDpi="600" verticalDpi="600" orientation="portrait" paperSize="9" scale="72" r:id="rId2"/>
  <headerFooter alignWithMargins="0">
    <oddFooter>&amp;C&amp;P / &amp;N ページ</oddFooter>
  </headerFooter>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M41"/>
  <sheetViews>
    <sheetView showGridLines="0" workbookViewId="0" topLeftCell="A1">
      <selection activeCell="M9" sqref="M9"/>
    </sheetView>
  </sheetViews>
  <sheetFormatPr defaultColWidth="9.00390625" defaultRowHeight="13.5" zeroHeight="1"/>
  <cols>
    <col min="1" max="1" width="4.125" style="520" customWidth="1"/>
    <col min="2" max="2" width="19.00390625" style="520" customWidth="1"/>
    <col min="3" max="3" width="10.875" style="521" customWidth="1"/>
    <col min="4" max="4" width="11.00390625" style="520" customWidth="1"/>
    <col min="5" max="11" width="10.625" style="520" customWidth="1"/>
    <col min="12" max="12" width="11.375" style="520" customWidth="1"/>
    <col min="13" max="13" width="12.375" style="520" customWidth="1"/>
    <col min="14" max="14" width="2.00390625" style="520" customWidth="1"/>
    <col min="15" max="16384" width="5.75390625" style="520" hidden="1" customWidth="1"/>
  </cols>
  <sheetData>
    <row r="1" spans="1:13" ht="15.75">
      <c r="A1" s="990" t="s">
        <v>318</v>
      </c>
      <c r="J1" s="783">
        <f>main!C10</f>
        <v>0</v>
      </c>
      <c r="K1" s="522"/>
      <c r="L1" s="522"/>
      <c r="M1" s="523" t="s">
        <v>277</v>
      </c>
    </row>
    <row r="2" spans="1:13" ht="17.25" customHeight="1">
      <c r="A2" s="524"/>
      <c r="B2" s="525"/>
      <c r="C2" s="524"/>
      <c r="D2" s="524"/>
      <c r="E2" s="527"/>
      <c r="F2" s="989" t="s">
        <v>320</v>
      </c>
      <c r="G2" s="988" t="s">
        <v>321</v>
      </c>
      <c r="H2" s="524"/>
      <c r="I2" s="524"/>
      <c r="J2" s="524"/>
      <c r="K2" s="526"/>
      <c r="L2" s="524"/>
      <c r="M2" s="527"/>
    </row>
    <row r="3" spans="1:13" ht="15.75" customHeight="1">
      <c r="A3" s="524"/>
      <c r="B3" s="525"/>
      <c r="C3" s="524"/>
      <c r="D3" s="524"/>
      <c r="E3" s="528"/>
      <c r="F3" s="528"/>
      <c r="G3" s="988" t="s">
        <v>322</v>
      </c>
      <c r="H3" s="524"/>
      <c r="I3" s="524"/>
      <c r="J3" s="524"/>
      <c r="K3" s="524"/>
      <c r="L3" s="524"/>
      <c r="M3" s="527"/>
    </row>
    <row r="4" spans="1:13" ht="18" customHeight="1">
      <c r="A4" s="529"/>
      <c r="B4" s="525" t="s">
        <v>319</v>
      </c>
      <c r="C4" s="524"/>
      <c r="D4" s="524"/>
      <c r="E4" s="524"/>
      <c r="G4" s="524"/>
      <c r="H4" s="524"/>
      <c r="I4" s="524"/>
      <c r="J4" s="524"/>
      <c r="K4" s="524"/>
      <c r="L4" s="524"/>
      <c r="M4" s="527"/>
    </row>
    <row r="5" s="524" customFormat="1" ht="11.25" customHeight="1">
      <c r="A5" s="530"/>
    </row>
    <row r="6" spans="1:13" s="524" customFormat="1" ht="17.25" customHeight="1">
      <c r="A6" s="531"/>
      <c r="B6" s="532"/>
      <c r="C6" s="1143" t="s">
        <v>278</v>
      </c>
      <c r="D6" s="1143" t="s">
        <v>284</v>
      </c>
      <c r="E6" s="1143" t="s">
        <v>285</v>
      </c>
      <c r="F6" s="1143" t="s">
        <v>286</v>
      </c>
      <c r="G6" s="1143" t="s">
        <v>287</v>
      </c>
      <c r="H6" s="1143" t="s">
        <v>288</v>
      </c>
      <c r="I6" s="1143" t="s">
        <v>289</v>
      </c>
      <c r="J6" s="1140" t="s">
        <v>290</v>
      </c>
      <c r="K6" s="1143" t="s">
        <v>291</v>
      </c>
      <c r="L6" s="787" t="s">
        <v>293</v>
      </c>
      <c r="M6" s="1137" t="s">
        <v>326</v>
      </c>
    </row>
    <row r="7" spans="1:13" s="524" customFormat="1" ht="17.25" customHeight="1">
      <c r="A7" s="536" t="s">
        <v>270</v>
      </c>
      <c r="B7" s="533" t="s">
        <v>279</v>
      </c>
      <c r="C7" s="1141"/>
      <c r="D7" s="1141"/>
      <c r="E7" s="1141"/>
      <c r="F7" s="1141"/>
      <c r="G7" s="1141"/>
      <c r="H7" s="1141"/>
      <c r="I7" s="1141"/>
      <c r="J7" s="1141"/>
      <c r="K7" s="1141"/>
      <c r="L7" s="793" t="s">
        <v>325</v>
      </c>
      <c r="M7" s="1138"/>
    </row>
    <row r="8" spans="1:13" s="524" customFormat="1" ht="17.25" customHeight="1">
      <c r="A8" s="534"/>
      <c r="B8" s="535"/>
      <c r="C8" s="1142"/>
      <c r="D8" s="1142"/>
      <c r="E8" s="1142"/>
      <c r="F8" s="1142"/>
      <c r="G8" s="1142"/>
      <c r="H8" s="1142"/>
      <c r="I8" s="1142"/>
      <c r="J8" s="1142"/>
      <c r="K8" s="1142"/>
      <c r="L8" s="794"/>
      <c r="M8" s="1139"/>
    </row>
    <row r="9" spans="1:13" s="524" customFormat="1" ht="14.25">
      <c r="A9" s="536"/>
      <c r="B9" s="537"/>
      <c r="C9" s="538"/>
      <c r="D9" s="539"/>
      <c r="E9" s="540"/>
      <c r="F9" s="540"/>
      <c r="G9" s="540"/>
      <c r="H9" s="540"/>
      <c r="I9" s="540"/>
      <c r="J9" s="540"/>
      <c r="K9" s="540"/>
      <c r="L9" s="541"/>
      <c r="M9" s="542"/>
    </row>
    <row r="10" spans="1:13" s="524" customFormat="1" ht="14.25" customHeight="1">
      <c r="A10" s="536"/>
      <c r="B10" s="537" t="s">
        <v>275</v>
      </c>
      <c r="C10" s="538"/>
      <c r="D10" s="539"/>
      <c r="E10" s="540"/>
      <c r="F10" s="540"/>
      <c r="G10" s="540"/>
      <c r="H10" s="540"/>
      <c r="I10" s="540"/>
      <c r="J10" s="540"/>
      <c r="K10" s="540" t="s">
        <v>277</v>
      </c>
      <c r="L10" s="541"/>
      <c r="M10" s="542"/>
    </row>
    <row r="11" spans="1:13" s="524" customFormat="1" ht="14.25">
      <c r="A11" s="536"/>
      <c r="B11" s="537"/>
      <c r="C11" s="538"/>
      <c r="D11" s="539"/>
      <c r="E11" s="540"/>
      <c r="F11" s="540"/>
      <c r="G11" s="540"/>
      <c r="H11" s="540"/>
      <c r="I11" s="540"/>
      <c r="J11" s="540"/>
      <c r="K11" s="543" t="s">
        <v>277</v>
      </c>
      <c r="L11" s="541"/>
      <c r="M11" s="542"/>
    </row>
    <row r="12" spans="1:13" s="524" customFormat="1" ht="23.25" customHeight="1">
      <c r="A12" s="784" t="s">
        <v>276</v>
      </c>
      <c r="B12" s="788" t="s">
        <v>273</v>
      </c>
      <c r="C12" s="785">
        <v>39893</v>
      </c>
      <c r="D12" s="790">
        <v>10000</v>
      </c>
      <c r="E12" s="544">
        <v>100</v>
      </c>
      <c r="F12" s="545">
        <v>100</v>
      </c>
      <c r="G12" s="544">
        <v>100</v>
      </c>
      <c r="H12" s="544">
        <v>100</v>
      </c>
      <c r="I12" s="544">
        <v>100</v>
      </c>
      <c r="J12" s="546">
        <f>'A.Factor analysis'!$V$176*100</f>
        <v>100</v>
      </c>
      <c r="K12" s="545">
        <v>100</v>
      </c>
      <c r="L12" s="791">
        <f>ROUND(D12/E13/F12/G13/H13/I13*J12*K12*1000000,-1)</f>
        <v>10000</v>
      </c>
      <c r="M12" s="542"/>
    </row>
    <row r="13" spans="1:13" s="524" customFormat="1" ht="19.5" customHeight="1">
      <c r="A13" s="536"/>
      <c r="B13" s="537"/>
      <c r="C13" s="538"/>
      <c r="D13" s="547"/>
      <c r="E13" s="545">
        <v>100</v>
      </c>
      <c r="F13" s="544">
        <v>100</v>
      </c>
      <c r="G13" s="545">
        <v>100</v>
      </c>
      <c r="H13" s="545">
        <v>100</v>
      </c>
      <c r="I13" s="545">
        <v>100</v>
      </c>
      <c r="J13" s="544">
        <v>100</v>
      </c>
      <c r="K13" s="544">
        <v>100</v>
      </c>
      <c r="L13" s="541"/>
      <c r="M13" s="542"/>
    </row>
    <row r="14" spans="1:13" s="524" customFormat="1" ht="14.25" customHeight="1">
      <c r="A14" s="536"/>
      <c r="B14" s="537" t="s">
        <v>294</v>
      </c>
      <c r="C14" s="538"/>
      <c r="D14" s="547"/>
      <c r="E14" s="540"/>
      <c r="F14" s="540"/>
      <c r="G14" s="540"/>
      <c r="H14" s="540"/>
      <c r="I14" s="540"/>
      <c r="J14" s="540"/>
      <c r="K14" s="540"/>
      <c r="L14" s="548"/>
      <c r="M14" s="549"/>
    </row>
    <row r="15" spans="1:13" s="524" customFormat="1" ht="11.25" customHeight="1">
      <c r="A15" s="536"/>
      <c r="B15" s="537"/>
      <c r="C15" s="538"/>
      <c r="D15" s="547"/>
      <c r="E15" s="540"/>
      <c r="F15" s="540"/>
      <c r="G15" s="540"/>
      <c r="H15" s="540"/>
      <c r="I15" s="540"/>
      <c r="J15" s="540"/>
      <c r="K15" s="540"/>
      <c r="L15" s="548"/>
      <c r="M15" s="549"/>
    </row>
    <row r="16" spans="1:13" s="524" customFormat="1" ht="11.25" customHeight="1">
      <c r="A16" s="536"/>
      <c r="B16" s="537" t="s">
        <v>272</v>
      </c>
      <c r="C16" s="538"/>
      <c r="D16" s="547"/>
      <c r="E16" s="540"/>
      <c r="F16" s="540"/>
      <c r="G16" s="540"/>
      <c r="H16" s="540"/>
      <c r="I16" s="540"/>
      <c r="J16" s="540"/>
      <c r="K16" s="540"/>
      <c r="L16" s="548"/>
      <c r="M16" s="542"/>
    </row>
    <row r="17" spans="1:13" s="524" customFormat="1" ht="11.25" customHeight="1">
      <c r="A17" s="550"/>
      <c r="B17" s="551"/>
      <c r="C17" s="552"/>
      <c r="D17" s="553"/>
      <c r="E17" s="554"/>
      <c r="F17" s="554"/>
      <c r="G17" s="554"/>
      <c r="H17" s="554"/>
      <c r="I17" s="554"/>
      <c r="J17" s="554"/>
      <c r="K17" s="554"/>
      <c r="L17" s="555"/>
      <c r="M17" s="792" t="s">
        <v>277</v>
      </c>
    </row>
    <row r="18" spans="1:13" s="524" customFormat="1" ht="14.25">
      <c r="A18" s="536"/>
      <c r="B18" s="537"/>
      <c r="C18" s="538"/>
      <c r="D18" s="547"/>
      <c r="E18" s="540"/>
      <c r="F18" s="540"/>
      <c r="G18" s="540"/>
      <c r="H18" s="540"/>
      <c r="I18" s="540"/>
      <c r="J18" s="540"/>
      <c r="K18" s="540"/>
      <c r="L18" s="541"/>
      <c r="M18" s="556"/>
    </row>
    <row r="19" spans="1:13" s="524" customFormat="1" ht="14.25" customHeight="1">
      <c r="A19" s="536"/>
      <c r="B19" s="537" t="s">
        <v>271</v>
      </c>
      <c r="C19" s="538"/>
      <c r="D19" s="547"/>
      <c r="E19" s="540"/>
      <c r="F19" s="540"/>
      <c r="G19" s="540"/>
      <c r="H19" s="540"/>
      <c r="I19" s="540"/>
      <c r="J19" s="540"/>
      <c r="K19" s="540" t="s">
        <v>277</v>
      </c>
      <c r="L19" s="541"/>
      <c r="M19" s="556"/>
    </row>
    <row r="20" spans="1:13" s="524" customFormat="1" ht="9" customHeight="1">
      <c r="A20" s="536"/>
      <c r="B20" s="537"/>
      <c r="C20" s="538"/>
      <c r="D20" s="547"/>
      <c r="E20" s="540"/>
      <c r="F20" s="540"/>
      <c r="G20" s="540"/>
      <c r="H20" s="540"/>
      <c r="I20" s="540"/>
      <c r="J20" s="540"/>
      <c r="K20" s="543" t="s">
        <v>277</v>
      </c>
      <c r="L20" s="541"/>
      <c r="M20" s="556"/>
    </row>
    <row r="21" spans="1:13" s="524" customFormat="1" ht="23.25" customHeight="1">
      <c r="A21" s="784" t="s">
        <v>281</v>
      </c>
      <c r="B21" s="788" t="s">
        <v>273</v>
      </c>
      <c r="C21" s="785">
        <v>39936</v>
      </c>
      <c r="D21" s="790">
        <v>10000</v>
      </c>
      <c r="E21" s="544">
        <v>100</v>
      </c>
      <c r="F21" s="545">
        <v>100</v>
      </c>
      <c r="G21" s="544">
        <v>100</v>
      </c>
      <c r="H21" s="544">
        <v>100</v>
      </c>
      <c r="I21" s="544">
        <v>100</v>
      </c>
      <c r="J21" s="546">
        <f>'A.Factor analysis'!$V$176*100</f>
        <v>100</v>
      </c>
      <c r="K21" s="545">
        <v>100</v>
      </c>
      <c r="L21" s="791">
        <f>ROUND(D21/E22/F21/G22/H22/I22*J21*K21*1000000,-1)</f>
        <v>10000</v>
      </c>
      <c r="M21" s="792">
        <f>ROUND((L12+L21+L30)/3,-1)</f>
        <v>10000</v>
      </c>
    </row>
    <row r="22" spans="1:13" s="524" customFormat="1" ht="19.5" customHeight="1">
      <c r="A22" s="536"/>
      <c r="B22" s="537"/>
      <c r="C22" s="969"/>
      <c r="D22" s="547"/>
      <c r="E22" s="545">
        <v>100</v>
      </c>
      <c r="F22" s="544">
        <v>100</v>
      </c>
      <c r="G22" s="545">
        <v>100</v>
      </c>
      <c r="H22" s="545">
        <v>100</v>
      </c>
      <c r="I22" s="545">
        <v>100</v>
      </c>
      <c r="J22" s="544">
        <v>100</v>
      </c>
      <c r="K22" s="544">
        <v>100</v>
      </c>
      <c r="L22" s="541"/>
      <c r="M22" s="556"/>
    </row>
    <row r="23" spans="1:13" s="524" customFormat="1" ht="14.25" customHeight="1">
      <c r="A23" s="536"/>
      <c r="B23" s="537" t="s">
        <v>294</v>
      </c>
      <c r="C23" s="969"/>
      <c r="D23" s="547"/>
      <c r="E23" s="540"/>
      <c r="F23" s="540"/>
      <c r="G23" s="540"/>
      <c r="H23" s="540"/>
      <c r="I23" s="540"/>
      <c r="J23" s="540"/>
      <c r="K23" s="540"/>
      <c r="L23" s="541"/>
      <c r="M23" s="556"/>
    </row>
    <row r="24" spans="1:13" s="524" customFormat="1" ht="11.25" customHeight="1">
      <c r="A24" s="536"/>
      <c r="B24" s="537"/>
      <c r="C24" s="969"/>
      <c r="D24" s="547"/>
      <c r="E24" s="540"/>
      <c r="F24" s="540"/>
      <c r="G24" s="540"/>
      <c r="H24" s="540"/>
      <c r="I24" s="540"/>
      <c r="J24" s="540"/>
      <c r="K24" s="540"/>
      <c r="L24" s="541"/>
      <c r="M24" s="556"/>
    </row>
    <row r="25" spans="1:13" s="524" customFormat="1" ht="11.25" customHeight="1">
      <c r="A25" s="536"/>
      <c r="B25" s="537" t="s">
        <v>272</v>
      </c>
      <c r="C25" s="969"/>
      <c r="D25" s="547"/>
      <c r="E25" s="540"/>
      <c r="F25" s="540"/>
      <c r="G25" s="533"/>
      <c r="H25" s="540"/>
      <c r="I25" s="540"/>
      <c r="J25" s="540"/>
      <c r="K25" s="540"/>
      <c r="L25" s="541"/>
      <c r="M25" s="556"/>
    </row>
    <row r="26" spans="1:13" s="524" customFormat="1" ht="11.25" customHeight="1">
      <c r="A26" s="550"/>
      <c r="B26" s="551"/>
      <c r="C26" s="552"/>
      <c r="D26" s="553"/>
      <c r="E26" s="554"/>
      <c r="F26" s="554"/>
      <c r="G26" s="554"/>
      <c r="H26" s="554"/>
      <c r="I26" s="554"/>
      <c r="J26" s="554"/>
      <c r="K26" s="554"/>
      <c r="L26" s="555"/>
      <c r="M26" s="557"/>
    </row>
    <row r="27" spans="1:13" s="525" customFormat="1" ht="14.25" customHeight="1">
      <c r="A27" s="536"/>
      <c r="B27" s="537"/>
      <c r="C27" s="538"/>
      <c r="D27" s="547"/>
      <c r="E27" s="540"/>
      <c r="F27" s="540"/>
      <c r="G27" s="540"/>
      <c r="H27" s="540"/>
      <c r="I27" s="540"/>
      <c r="J27" s="540"/>
      <c r="K27" s="540"/>
      <c r="L27" s="541"/>
      <c r="M27" s="556"/>
    </row>
    <row r="28" spans="1:13" s="525" customFormat="1" ht="14.25" customHeight="1">
      <c r="A28" s="536"/>
      <c r="B28" s="537" t="s">
        <v>283</v>
      </c>
      <c r="C28" s="538"/>
      <c r="D28" s="547"/>
      <c r="E28" s="540"/>
      <c r="F28" s="540"/>
      <c r="G28" s="540"/>
      <c r="H28" s="540"/>
      <c r="I28" s="540"/>
      <c r="J28" s="540"/>
      <c r="K28" s="540" t="s">
        <v>277</v>
      </c>
      <c r="L28" s="541"/>
      <c r="M28" s="556"/>
    </row>
    <row r="29" spans="1:13" s="525" customFormat="1" ht="14.25" customHeight="1">
      <c r="A29" s="536"/>
      <c r="B29" s="537"/>
      <c r="C29" s="538"/>
      <c r="D29" s="547"/>
      <c r="E29" s="540"/>
      <c r="F29" s="540"/>
      <c r="G29" s="540"/>
      <c r="H29" s="540"/>
      <c r="I29" s="540"/>
      <c r="J29" s="540"/>
      <c r="K29" s="543" t="s">
        <v>277</v>
      </c>
      <c r="L29" s="541"/>
      <c r="M29" s="556"/>
    </row>
    <row r="30" spans="1:13" s="525" customFormat="1" ht="23.25" customHeight="1">
      <c r="A30" s="784" t="s">
        <v>282</v>
      </c>
      <c r="B30" s="788" t="s">
        <v>273</v>
      </c>
      <c r="C30" s="785">
        <v>39965</v>
      </c>
      <c r="D30" s="790">
        <v>10000</v>
      </c>
      <c r="E30" s="544">
        <v>100</v>
      </c>
      <c r="F30" s="545">
        <v>100</v>
      </c>
      <c r="G30" s="544">
        <v>100</v>
      </c>
      <c r="H30" s="544">
        <v>100</v>
      </c>
      <c r="I30" s="544">
        <v>100</v>
      </c>
      <c r="J30" s="546">
        <f>'A.Factor analysis'!$V$176*100</f>
        <v>100</v>
      </c>
      <c r="K30" s="545">
        <v>100</v>
      </c>
      <c r="L30" s="791">
        <f>ROUND(D30/E31/F30/G31/H31/I31*J30*K30*1000000,-1)</f>
        <v>10000</v>
      </c>
      <c r="M30" s="542"/>
    </row>
    <row r="31" spans="1:13" s="525" customFormat="1" ht="19.5" customHeight="1">
      <c r="A31" s="536"/>
      <c r="B31" s="537"/>
      <c r="C31" s="969"/>
      <c r="D31" s="547"/>
      <c r="E31" s="545">
        <v>100</v>
      </c>
      <c r="F31" s="544">
        <v>100</v>
      </c>
      <c r="G31" s="545">
        <v>100</v>
      </c>
      <c r="H31" s="545">
        <v>100</v>
      </c>
      <c r="I31" s="545">
        <v>100</v>
      </c>
      <c r="J31" s="544">
        <v>100</v>
      </c>
      <c r="K31" s="544">
        <v>100</v>
      </c>
      <c r="L31" s="541"/>
      <c r="M31" s="556"/>
    </row>
    <row r="32" spans="1:13" s="525" customFormat="1" ht="13.5">
      <c r="A32" s="536"/>
      <c r="B32" s="537" t="s">
        <v>294</v>
      </c>
      <c r="C32" s="969"/>
      <c r="D32" s="547"/>
      <c r="E32" s="540"/>
      <c r="F32" s="540"/>
      <c r="G32" s="540"/>
      <c r="H32" s="540"/>
      <c r="I32" s="540"/>
      <c r="J32" s="540"/>
      <c r="K32" s="540"/>
      <c r="L32" s="541"/>
      <c r="M32" s="556"/>
    </row>
    <row r="33" spans="1:13" s="525" customFormat="1" ht="13.5">
      <c r="A33" s="536"/>
      <c r="B33" s="537"/>
      <c r="C33" s="969"/>
      <c r="D33" s="547"/>
      <c r="E33" s="540"/>
      <c r="F33" s="540"/>
      <c r="G33" s="540"/>
      <c r="H33" s="540"/>
      <c r="I33" s="540"/>
      <c r="J33" s="540"/>
      <c r="K33" s="540"/>
      <c r="L33" s="541"/>
      <c r="M33" s="556"/>
    </row>
    <row r="34" spans="1:13" s="525" customFormat="1" ht="13.5">
      <c r="A34" s="536"/>
      <c r="B34" s="537" t="s">
        <v>272</v>
      </c>
      <c r="C34" s="969"/>
      <c r="D34" s="547"/>
      <c r="E34" s="540"/>
      <c r="F34" s="540"/>
      <c r="G34" s="540"/>
      <c r="H34" s="540"/>
      <c r="I34" s="540"/>
      <c r="J34" s="540"/>
      <c r="K34" s="540"/>
      <c r="L34" s="541"/>
      <c r="M34" s="556"/>
    </row>
    <row r="35" spans="1:13" s="525" customFormat="1" ht="13.5">
      <c r="A35" s="558"/>
      <c r="B35" s="559"/>
      <c r="C35" s="560"/>
      <c r="D35" s="561"/>
      <c r="E35" s="562"/>
      <c r="F35" s="562"/>
      <c r="G35" s="562"/>
      <c r="H35" s="562"/>
      <c r="I35" s="562"/>
      <c r="J35" s="562"/>
      <c r="K35" s="562"/>
      <c r="L35" s="563"/>
      <c r="M35" s="564"/>
    </row>
    <row r="36" spans="3:10" s="525" customFormat="1" ht="13.5">
      <c r="C36" s="565"/>
      <c r="J36" s="786" t="s">
        <v>274</v>
      </c>
    </row>
    <row r="37" spans="2:10" s="525" customFormat="1" ht="10.5" customHeight="1">
      <c r="B37" s="525" t="s">
        <v>277</v>
      </c>
      <c r="C37" s="565"/>
      <c r="J37" s="789" t="s">
        <v>292</v>
      </c>
    </row>
    <row r="38" spans="3:10" s="525" customFormat="1" ht="10.5" customHeight="1">
      <c r="C38" s="565"/>
      <c r="J38" s="789" t="s">
        <v>280</v>
      </c>
    </row>
    <row r="39" s="525" customFormat="1" ht="9.75" customHeight="1">
      <c r="C39" s="565"/>
    </row>
    <row r="40" s="525" customFormat="1" ht="13.5" hidden="1">
      <c r="C40" s="565"/>
    </row>
    <row r="41" s="525" customFormat="1" ht="13.5" hidden="1">
      <c r="C41" s="565"/>
    </row>
  </sheetData>
  <sheetProtection password="FB1F" sheet="1" objects="1" scenarios="1"/>
  <mergeCells count="10">
    <mergeCell ref="C6:C8"/>
    <mergeCell ref="D6:D8"/>
    <mergeCell ref="E6:E8"/>
    <mergeCell ref="F6:F8"/>
    <mergeCell ref="M6:M8"/>
    <mergeCell ref="J6:J8"/>
    <mergeCell ref="G6:G8"/>
    <mergeCell ref="H6:H8"/>
    <mergeCell ref="I6:I8"/>
    <mergeCell ref="K6:K8"/>
  </mergeCells>
  <printOptions/>
  <pageMargins left="0.75" right="0.75" top="1" bottom="1" header="0.512" footer="0.512"/>
  <pageSetup fitToHeight="1" fitToWidth="1" horizontalDpi="600" verticalDpi="600" orientation="portrait" paperSize="9" scale="60" r:id="rId2"/>
  <headerFooter alignWithMargins="0">
    <oddFooter>&amp;C&amp;P / &amp;N ページ</oddFooter>
  </headerFooter>
  <drawing r:id="rId1"/>
</worksheet>
</file>

<file path=xl/worksheets/sheet7.xml><?xml version="1.0" encoding="utf-8"?>
<worksheet xmlns="http://schemas.openxmlformats.org/spreadsheetml/2006/main" xmlns:r="http://schemas.openxmlformats.org/officeDocument/2006/relationships">
  <sheetPr codeName="Sheet18">
    <pageSetUpPr fitToPage="1"/>
  </sheetPr>
  <dimension ref="B1:R38"/>
  <sheetViews>
    <sheetView showFormulas="1" showGridLines="0" workbookViewId="0" topLeftCell="A1">
      <selection activeCell="N37" sqref="N37"/>
    </sheetView>
  </sheetViews>
  <sheetFormatPr defaultColWidth="0" defaultRowHeight="13.5" customHeight="1" zeroHeight="1"/>
  <cols>
    <col min="1" max="1" width="1.12109375" style="567" customWidth="1"/>
    <col min="2" max="18" width="4.125" style="567" customWidth="1"/>
    <col min="19" max="19" width="2.875" style="567" customWidth="1"/>
    <col min="20" max="16384" width="2.875" style="567" hidden="1" customWidth="1"/>
  </cols>
  <sheetData>
    <row r="1" spans="2:18" ht="13.5" customHeight="1">
      <c r="B1" s="566"/>
      <c r="C1" s="566"/>
      <c r="D1" s="566"/>
      <c r="E1" s="566"/>
      <c r="F1" s="566"/>
      <c r="G1" s="566"/>
      <c r="H1" s="566"/>
      <c r="I1" s="566"/>
      <c r="J1" s="566"/>
      <c r="K1" s="566"/>
      <c r="L1" s="566"/>
      <c r="M1" s="566"/>
      <c r="N1" s="566"/>
      <c r="O1" s="566"/>
      <c r="P1" s="566"/>
      <c r="Q1" s="566"/>
      <c r="R1" s="566"/>
    </row>
    <row r="2" spans="2:18" ht="13.5" customHeight="1">
      <c r="B2" s="566"/>
      <c r="C2" s="566"/>
      <c r="D2" s="566"/>
      <c r="E2" s="566"/>
      <c r="F2" s="566"/>
      <c r="G2" s="566"/>
      <c r="H2" s="566"/>
      <c r="I2" s="566"/>
      <c r="J2" s="566"/>
      <c r="K2" s="566"/>
      <c r="L2" s="566"/>
      <c r="M2" s="566"/>
      <c r="N2" s="566"/>
      <c r="O2" s="566"/>
      <c r="P2" s="566"/>
      <c r="Q2" s="566"/>
      <c r="R2" s="566"/>
    </row>
    <row r="3" spans="2:18" ht="13.5" customHeight="1">
      <c r="B3" s="566"/>
      <c r="C3" s="566"/>
      <c r="D3" s="566"/>
      <c r="E3" s="566"/>
      <c r="F3" s="566"/>
      <c r="G3" s="566"/>
      <c r="H3" s="566"/>
      <c r="I3" s="566"/>
      <c r="J3" s="566"/>
      <c r="K3" s="566"/>
      <c r="L3" s="566"/>
      <c r="M3" s="566"/>
      <c r="N3" s="566"/>
      <c r="O3" s="566"/>
      <c r="P3" s="566"/>
      <c r="Q3" s="566"/>
      <c r="R3" s="566"/>
    </row>
    <row r="4" spans="2:18" ht="13.5" customHeight="1">
      <c r="B4" s="566"/>
      <c r="C4" s="566"/>
      <c r="D4" s="566"/>
      <c r="E4" s="566"/>
      <c r="F4" s="566"/>
      <c r="G4" s="566"/>
      <c r="H4" s="566"/>
      <c r="I4" s="566"/>
      <c r="J4" s="566"/>
      <c r="K4" s="566"/>
      <c r="L4" s="566"/>
      <c r="M4" s="566"/>
      <c r="N4" s="566"/>
      <c r="O4" s="566"/>
      <c r="P4" s="566"/>
      <c r="Q4" s="566"/>
      <c r="R4" s="566"/>
    </row>
    <row r="5" spans="2:18" ht="13.5" customHeight="1">
      <c r="B5" s="566"/>
      <c r="C5" s="566"/>
      <c r="D5" s="566"/>
      <c r="E5" s="566"/>
      <c r="F5" s="566"/>
      <c r="G5" s="566"/>
      <c r="H5" s="566"/>
      <c r="I5" s="566"/>
      <c r="J5" s="566"/>
      <c r="K5" s="566"/>
      <c r="L5" s="566"/>
      <c r="M5" s="566"/>
      <c r="N5" s="566"/>
      <c r="O5" s="566"/>
      <c r="P5" s="566"/>
      <c r="Q5" s="566"/>
      <c r="R5" s="566"/>
    </row>
    <row r="6" spans="2:18" ht="13.5" customHeight="1">
      <c r="B6" s="566"/>
      <c r="C6" s="566"/>
      <c r="D6" s="566"/>
      <c r="E6" s="566"/>
      <c r="F6" s="566"/>
      <c r="G6" s="566"/>
      <c r="H6" s="566"/>
      <c r="I6" s="566"/>
      <c r="J6" s="566"/>
      <c r="K6" s="566"/>
      <c r="L6" s="566"/>
      <c r="M6" s="566"/>
      <c r="N6" s="566"/>
      <c r="O6" s="566"/>
      <c r="P6" s="566"/>
      <c r="Q6" s="566"/>
      <c r="R6" s="566"/>
    </row>
    <row r="7" spans="2:18" ht="13.5" customHeight="1">
      <c r="B7" s="566"/>
      <c r="C7" s="566"/>
      <c r="D7" s="566"/>
      <c r="E7" s="566"/>
      <c r="F7" s="566"/>
      <c r="G7" s="566"/>
      <c r="H7" s="566"/>
      <c r="I7" s="566"/>
      <c r="J7" s="566"/>
      <c r="K7" s="566"/>
      <c r="L7" s="566"/>
      <c r="M7" s="566"/>
      <c r="N7" s="566"/>
      <c r="O7" s="566"/>
      <c r="P7" s="566"/>
      <c r="Q7" s="566"/>
      <c r="R7" s="566"/>
    </row>
    <row r="8" spans="2:18" ht="13.5" customHeight="1">
      <c r="B8" s="566"/>
      <c r="C8" s="566"/>
      <c r="D8" s="566"/>
      <c r="E8" s="566"/>
      <c r="F8" s="566"/>
      <c r="G8" s="566"/>
      <c r="H8" s="566"/>
      <c r="I8" s="566"/>
      <c r="J8" s="566"/>
      <c r="K8" s="566"/>
      <c r="L8" s="566"/>
      <c r="M8" s="566"/>
      <c r="N8" s="566"/>
      <c r="O8" s="566"/>
      <c r="P8" s="566"/>
      <c r="Q8" s="566"/>
      <c r="R8" s="566"/>
    </row>
    <row r="9" spans="2:18" ht="13.5" customHeight="1">
      <c r="B9" s="566"/>
      <c r="C9" s="566"/>
      <c r="D9" s="566"/>
      <c r="E9" s="566"/>
      <c r="F9" s="566"/>
      <c r="G9" s="566"/>
      <c r="H9" s="566"/>
      <c r="I9" s="566"/>
      <c r="J9" s="566"/>
      <c r="K9" s="566"/>
      <c r="L9" s="566"/>
      <c r="M9" s="566"/>
      <c r="N9" s="566"/>
      <c r="O9" s="566"/>
      <c r="P9" s="566"/>
      <c r="Q9" s="566"/>
      <c r="R9" s="566"/>
    </row>
    <row r="10" spans="2:18" ht="13.5" customHeight="1">
      <c r="B10" s="566"/>
      <c r="C10" s="566"/>
      <c r="D10" s="566"/>
      <c r="E10" s="566"/>
      <c r="F10" s="566"/>
      <c r="G10" s="566"/>
      <c r="H10" s="566"/>
      <c r="I10" s="566"/>
      <c r="J10" s="566"/>
      <c r="K10" s="566"/>
      <c r="L10" s="566"/>
      <c r="M10" s="566"/>
      <c r="N10" s="566"/>
      <c r="O10" s="566"/>
      <c r="P10" s="566"/>
      <c r="Q10" s="566"/>
      <c r="R10" s="566"/>
    </row>
    <row r="11" spans="2:18" ht="13.5" customHeight="1">
      <c r="B11" s="566"/>
      <c r="C11" s="566"/>
      <c r="D11" s="566"/>
      <c r="E11" s="566"/>
      <c r="F11" s="566"/>
      <c r="G11" s="566"/>
      <c r="H11" s="566"/>
      <c r="I11" s="566"/>
      <c r="J11" s="566"/>
      <c r="K11" s="566"/>
      <c r="L11" s="566"/>
      <c r="M11" s="566"/>
      <c r="N11" s="566"/>
      <c r="O11" s="566"/>
      <c r="P11" s="566"/>
      <c r="Q11" s="566"/>
      <c r="R11" s="566"/>
    </row>
    <row r="12" spans="2:18" ht="13.5" customHeight="1">
      <c r="B12" s="566"/>
      <c r="C12" s="566"/>
      <c r="D12" s="566"/>
      <c r="E12" s="566"/>
      <c r="F12" s="566"/>
      <c r="G12" s="566"/>
      <c r="H12" s="566"/>
      <c r="I12" s="566"/>
      <c r="J12" s="566"/>
      <c r="K12" s="566"/>
      <c r="L12" s="566"/>
      <c r="M12" s="566"/>
      <c r="N12" s="566"/>
      <c r="O12" s="566"/>
      <c r="P12" s="566"/>
      <c r="Q12" s="566"/>
      <c r="R12" s="566"/>
    </row>
    <row r="13" spans="2:18" ht="20.25">
      <c r="B13" s="566"/>
      <c r="C13" s="566"/>
      <c r="D13" s="566"/>
      <c r="E13" s="568"/>
      <c r="F13" s="566"/>
      <c r="G13" s="566"/>
      <c r="H13" s="566"/>
      <c r="I13" s="566"/>
      <c r="J13" s="566"/>
      <c r="K13" s="566"/>
      <c r="L13" s="566"/>
      <c r="M13" s="566"/>
      <c r="N13" s="566"/>
      <c r="O13" s="566"/>
      <c r="P13" s="566"/>
      <c r="Q13" s="566"/>
      <c r="R13" s="566"/>
    </row>
    <row r="14" spans="2:18" ht="13.5" customHeight="1">
      <c r="B14" s="566"/>
      <c r="C14" s="566"/>
      <c r="D14" s="566"/>
      <c r="E14" s="566"/>
      <c r="F14" s="566"/>
      <c r="G14" s="566"/>
      <c r="H14" s="566"/>
      <c r="I14" s="566"/>
      <c r="J14" s="566"/>
      <c r="K14" s="566"/>
      <c r="L14" s="566"/>
      <c r="M14" s="566"/>
      <c r="N14" s="566"/>
      <c r="O14" s="566"/>
      <c r="P14" s="566"/>
      <c r="Q14" s="566"/>
      <c r="R14" s="566"/>
    </row>
    <row r="15" spans="2:18" ht="13.5" customHeight="1">
      <c r="B15" s="566"/>
      <c r="C15" s="566"/>
      <c r="D15" s="566"/>
      <c r="E15" s="566"/>
      <c r="F15" s="566"/>
      <c r="G15" s="566"/>
      <c r="H15" s="566"/>
      <c r="I15" s="566"/>
      <c r="J15" s="566"/>
      <c r="K15" s="566"/>
      <c r="L15" s="566"/>
      <c r="M15" s="566"/>
      <c r="N15" s="566"/>
      <c r="O15" s="566"/>
      <c r="P15" s="566"/>
      <c r="Q15" s="566"/>
      <c r="R15" s="566"/>
    </row>
    <row r="16" spans="2:18" ht="13.5" customHeight="1">
      <c r="B16" s="566"/>
      <c r="C16" s="566"/>
      <c r="D16" s="566"/>
      <c r="E16" s="566"/>
      <c r="F16" s="566"/>
      <c r="G16" s="566"/>
      <c r="H16" s="566"/>
      <c r="I16" s="566"/>
      <c r="J16" s="566"/>
      <c r="K16" s="566"/>
      <c r="L16" s="566"/>
      <c r="M16" s="566"/>
      <c r="N16" s="566"/>
      <c r="O16" s="566"/>
      <c r="P16" s="566"/>
      <c r="Q16" s="566"/>
      <c r="R16" s="566"/>
    </row>
    <row r="17" spans="2:18" ht="13.5" customHeight="1">
      <c r="B17" s="566"/>
      <c r="C17" s="566"/>
      <c r="D17" s="566"/>
      <c r="E17" s="566"/>
      <c r="F17" s="566"/>
      <c r="G17" s="566"/>
      <c r="H17" s="566"/>
      <c r="I17" s="566"/>
      <c r="J17" s="566"/>
      <c r="K17" s="566"/>
      <c r="L17" s="566"/>
      <c r="M17" s="566"/>
      <c r="N17" s="566"/>
      <c r="O17" s="566"/>
      <c r="P17" s="566"/>
      <c r="Q17" s="566"/>
      <c r="R17" s="566"/>
    </row>
    <row r="18" spans="2:18" ht="13.5" customHeight="1">
      <c r="B18" s="566"/>
      <c r="C18" s="566"/>
      <c r="D18" s="566"/>
      <c r="E18" s="566"/>
      <c r="F18" s="566"/>
      <c r="G18" s="566"/>
      <c r="H18" s="566"/>
      <c r="I18" s="566"/>
      <c r="J18" s="566"/>
      <c r="K18" s="566"/>
      <c r="L18" s="566"/>
      <c r="M18" s="566"/>
      <c r="N18" s="566"/>
      <c r="O18" s="566"/>
      <c r="P18" s="566"/>
      <c r="Q18" s="566"/>
      <c r="R18" s="566"/>
    </row>
    <row r="19" spans="2:18" ht="13.5" customHeight="1">
      <c r="B19" s="566"/>
      <c r="C19" s="566"/>
      <c r="D19" s="566"/>
      <c r="E19" s="566"/>
      <c r="F19" s="566"/>
      <c r="G19" s="566"/>
      <c r="H19" s="566"/>
      <c r="I19" s="566"/>
      <c r="J19" s="566"/>
      <c r="K19" s="566"/>
      <c r="L19" s="566"/>
      <c r="M19" s="566"/>
      <c r="N19" s="566"/>
      <c r="O19" s="566"/>
      <c r="P19" s="566"/>
      <c r="Q19" s="566"/>
      <c r="R19" s="566"/>
    </row>
    <row r="20" spans="2:18" ht="13.5" customHeight="1">
      <c r="B20" s="566"/>
      <c r="C20" s="566"/>
      <c r="D20" s="566"/>
      <c r="E20" s="566"/>
      <c r="F20" s="566"/>
      <c r="G20" s="566"/>
      <c r="H20" s="566"/>
      <c r="I20" s="566"/>
      <c r="J20" s="566"/>
      <c r="K20" s="566"/>
      <c r="L20" s="566"/>
      <c r="M20" s="566"/>
      <c r="N20" s="566"/>
      <c r="O20" s="566"/>
      <c r="P20" s="566"/>
      <c r="Q20" s="566"/>
      <c r="R20" s="566"/>
    </row>
    <row r="21" spans="2:18" ht="13.5" customHeight="1">
      <c r="B21" s="566"/>
      <c r="C21" s="566"/>
      <c r="D21" s="566"/>
      <c r="E21" s="566"/>
      <c r="F21" s="566"/>
      <c r="G21" s="566"/>
      <c r="H21" s="566"/>
      <c r="I21" s="566"/>
      <c r="J21" s="566"/>
      <c r="K21" s="566"/>
      <c r="L21" s="566"/>
      <c r="M21" s="566"/>
      <c r="N21" s="566"/>
      <c r="O21" s="566"/>
      <c r="P21" s="566"/>
      <c r="Q21" s="566"/>
      <c r="R21" s="566"/>
    </row>
    <row r="22" spans="2:18" ht="13.5" customHeight="1">
      <c r="B22" s="566"/>
      <c r="C22" s="566"/>
      <c r="D22" s="566"/>
      <c r="E22" s="566"/>
      <c r="F22" s="566"/>
      <c r="G22" s="566"/>
      <c r="H22" s="566"/>
      <c r="I22" s="566"/>
      <c r="J22" s="566"/>
      <c r="K22" s="566"/>
      <c r="L22" s="566"/>
      <c r="M22" s="566"/>
      <c r="N22" s="566"/>
      <c r="O22" s="566"/>
      <c r="P22" s="566"/>
      <c r="Q22" s="566"/>
      <c r="R22" s="566"/>
    </row>
    <row r="23" spans="2:18" ht="13.5" customHeight="1">
      <c r="B23" s="566"/>
      <c r="C23" s="566"/>
      <c r="D23" s="566"/>
      <c r="E23" s="566"/>
      <c r="F23" s="566"/>
      <c r="G23" s="566"/>
      <c r="H23" s="566"/>
      <c r="I23" s="566"/>
      <c r="J23" s="566"/>
      <c r="K23" s="566"/>
      <c r="L23" s="566"/>
      <c r="M23" s="566"/>
      <c r="N23" s="566"/>
      <c r="O23" s="566"/>
      <c r="P23" s="566"/>
      <c r="Q23" s="566"/>
      <c r="R23" s="566"/>
    </row>
    <row r="24" spans="2:18" ht="13.5" customHeight="1">
      <c r="B24" s="566"/>
      <c r="C24" s="566"/>
      <c r="D24" s="566"/>
      <c r="E24" s="566"/>
      <c r="F24" s="566"/>
      <c r="G24" s="566"/>
      <c r="H24" s="566"/>
      <c r="I24" s="566"/>
      <c r="J24" s="566"/>
      <c r="K24" s="566"/>
      <c r="L24" s="566"/>
      <c r="M24" s="566"/>
      <c r="N24" s="566"/>
      <c r="O24" s="566"/>
      <c r="P24" s="566"/>
      <c r="Q24" s="566"/>
      <c r="R24" s="566"/>
    </row>
    <row r="25" spans="2:18" ht="13.5" customHeight="1">
      <c r="B25" s="566"/>
      <c r="C25" s="566"/>
      <c r="D25" s="566"/>
      <c r="E25" s="566"/>
      <c r="F25" s="566"/>
      <c r="G25" s="566"/>
      <c r="H25" s="566"/>
      <c r="I25" s="566"/>
      <c r="J25" s="566"/>
      <c r="K25" s="566"/>
      <c r="L25" s="566"/>
      <c r="M25" s="566"/>
      <c r="N25" s="566"/>
      <c r="O25" s="566"/>
      <c r="P25" s="566"/>
      <c r="Q25" s="566"/>
      <c r="R25" s="566"/>
    </row>
    <row r="26" spans="2:18" ht="13.5" customHeight="1">
      <c r="B26" s="566"/>
      <c r="C26" s="566"/>
      <c r="D26" s="566"/>
      <c r="E26" s="566"/>
      <c r="F26" s="566"/>
      <c r="G26" s="566"/>
      <c r="H26" s="566"/>
      <c r="I26" s="566"/>
      <c r="J26" s="566"/>
      <c r="K26" s="566"/>
      <c r="L26" s="566"/>
      <c r="M26" s="566"/>
      <c r="N26" s="566"/>
      <c r="O26" s="566"/>
      <c r="P26" s="566"/>
      <c r="Q26" s="566"/>
      <c r="R26" s="566"/>
    </row>
    <row r="27" spans="2:18" ht="13.5" customHeight="1">
      <c r="B27" s="566"/>
      <c r="C27" s="566"/>
      <c r="D27" s="566"/>
      <c r="E27" s="566"/>
      <c r="F27" s="566"/>
      <c r="G27" s="566"/>
      <c r="H27" s="566"/>
      <c r="I27" s="566"/>
      <c r="J27" s="566"/>
      <c r="K27" s="566"/>
      <c r="L27" s="566"/>
      <c r="M27" s="566"/>
      <c r="N27" s="566"/>
      <c r="O27" s="566"/>
      <c r="P27" s="566"/>
      <c r="Q27" s="566"/>
      <c r="R27" s="566"/>
    </row>
    <row r="28" spans="2:18" ht="13.5" customHeight="1">
      <c r="B28" s="566"/>
      <c r="C28" s="566"/>
      <c r="D28" s="566"/>
      <c r="E28" s="566"/>
      <c r="F28" s="566"/>
      <c r="G28" s="566"/>
      <c r="H28" s="566"/>
      <c r="I28" s="566"/>
      <c r="J28" s="566"/>
      <c r="K28" s="566"/>
      <c r="L28" s="566"/>
      <c r="M28" s="566"/>
      <c r="N28" s="566"/>
      <c r="O28" s="566"/>
      <c r="P28" s="566"/>
      <c r="Q28" s="566"/>
      <c r="R28" s="566"/>
    </row>
    <row r="29" spans="2:18" ht="13.5" customHeight="1">
      <c r="B29" s="566"/>
      <c r="C29" s="566"/>
      <c r="D29" s="566"/>
      <c r="E29" s="566"/>
      <c r="F29" s="566"/>
      <c r="G29" s="566"/>
      <c r="H29" s="566"/>
      <c r="I29" s="566"/>
      <c r="J29" s="566"/>
      <c r="K29" s="566"/>
      <c r="L29" s="566"/>
      <c r="M29" s="566"/>
      <c r="N29" s="566"/>
      <c r="O29" s="566"/>
      <c r="P29" s="566"/>
      <c r="Q29" s="566"/>
      <c r="R29" s="566"/>
    </row>
    <row r="30" spans="2:18" ht="13.5" customHeight="1">
      <c r="B30" s="566"/>
      <c r="C30" s="566"/>
      <c r="D30" s="566"/>
      <c r="E30" s="566"/>
      <c r="F30" s="566"/>
      <c r="G30" s="566"/>
      <c r="H30" s="566"/>
      <c r="I30" s="566"/>
      <c r="J30" s="566"/>
      <c r="K30" s="566"/>
      <c r="L30" s="566"/>
      <c r="M30" s="566"/>
      <c r="N30" s="566"/>
      <c r="O30" s="566"/>
      <c r="P30" s="566"/>
      <c r="Q30" s="566"/>
      <c r="R30" s="566"/>
    </row>
    <row r="31" spans="2:18" ht="13.5" customHeight="1">
      <c r="B31" s="566"/>
      <c r="C31" s="566"/>
      <c r="D31" s="566"/>
      <c r="E31" s="566"/>
      <c r="F31" s="566"/>
      <c r="G31" s="566"/>
      <c r="H31" s="566"/>
      <c r="I31" s="566"/>
      <c r="J31" s="566"/>
      <c r="K31" s="566"/>
      <c r="L31" s="566"/>
      <c r="M31" s="566"/>
      <c r="N31" s="566"/>
      <c r="O31" s="566"/>
      <c r="P31" s="566"/>
      <c r="Q31" s="566"/>
      <c r="R31" s="566"/>
    </row>
    <row r="32" spans="2:18" ht="13.5" customHeight="1">
      <c r="B32" s="566"/>
      <c r="C32" s="566"/>
      <c r="D32" s="566"/>
      <c r="E32" s="566"/>
      <c r="F32" s="566"/>
      <c r="G32" s="566"/>
      <c r="H32" s="566"/>
      <c r="I32" s="566"/>
      <c r="J32" s="566"/>
      <c r="K32" s="566"/>
      <c r="L32" s="566"/>
      <c r="M32" s="566"/>
      <c r="N32" s="566"/>
      <c r="O32" s="566"/>
      <c r="P32" s="566"/>
      <c r="Q32" s="566"/>
      <c r="R32" s="566"/>
    </row>
    <row r="33" spans="2:18" ht="13.5" customHeight="1">
      <c r="B33" s="566"/>
      <c r="C33" s="566"/>
      <c r="D33" s="566"/>
      <c r="E33" s="566"/>
      <c r="F33" s="566"/>
      <c r="G33" s="566"/>
      <c r="H33" s="566"/>
      <c r="I33" s="566"/>
      <c r="J33" s="566"/>
      <c r="K33" s="566"/>
      <c r="L33" s="566"/>
      <c r="M33" s="566"/>
      <c r="N33" s="566"/>
      <c r="O33" s="566"/>
      <c r="P33" s="566"/>
      <c r="Q33" s="566"/>
      <c r="R33" s="566"/>
    </row>
    <row r="34" spans="2:18" ht="13.5" customHeight="1">
      <c r="B34" s="566"/>
      <c r="C34" s="566"/>
      <c r="D34" s="566"/>
      <c r="E34" s="566"/>
      <c r="F34" s="566"/>
      <c r="G34" s="566"/>
      <c r="H34" s="566"/>
      <c r="I34" s="566"/>
      <c r="J34" s="566"/>
      <c r="K34" s="566"/>
      <c r="L34" s="566"/>
      <c r="M34" s="566"/>
      <c r="N34" s="566"/>
      <c r="O34" s="566"/>
      <c r="P34" s="566"/>
      <c r="Q34" s="566"/>
      <c r="R34" s="566"/>
    </row>
    <row r="35" spans="2:18" ht="13.5" customHeight="1">
      <c r="B35" s="566"/>
      <c r="C35" s="566"/>
      <c r="D35" s="566"/>
      <c r="E35" s="566"/>
      <c r="F35" s="566"/>
      <c r="G35" s="566"/>
      <c r="H35" s="566"/>
      <c r="I35" s="566"/>
      <c r="J35" s="566"/>
      <c r="K35" s="566"/>
      <c r="L35" s="566"/>
      <c r="M35" s="566"/>
      <c r="N35" s="566"/>
      <c r="O35" s="566"/>
      <c r="P35" s="566"/>
      <c r="Q35" s="566"/>
      <c r="R35" s="566"/>
    </row>
    <row r="36" spans="2:18" ht="13.5" customHeight="1">
      <c r="B36" s="566"/>
      <c r="C36" s="566"/>
      <c r="D36" s="566"/>
      <c r="E36" s="566"/>
      <c r="F36" s="566"/>
      <c r="G36" s="566"/>
      <c r="H36" s="566"/>
      <c r="I36" s="566"/>
      <c r="J36" s="566"/>
      <c r="K36" s="566"/>
      <c r="L36" s="566"/>
      <c r="M36" s="566"/>
      <c r="N36" s="566"/>
      <c r="O36" s="566"/>
      <c r="P36" s="566"/>
      <c r="Q36" s="566"/>
      <c r="R36" s="566"/>
    </row>
    <row r="37" spans="7:18" ht="27" customHeight="1">
      <c r="G37" s="566"/>
      <c r="H37" s="566"/>
      <c r="I37" s="566"/>
      <c r="J37" s="566"/>
      <c r="K37" s="566"/>
      <c r="L37" s="566"/>
      <c r="M37" s="566"/>
      <c r="N37" s="566"/>
      <c r="O37" s="566"/>
      <c r="P37" s="566"/>
      <c r="Q37" s="566"/>
      <c r="R37" s="566"/>
    </row>
    <row r="38" spans="10:18" ht="13.5" customHeight="1" hidden="1">
      <c r="J38" s="566"/>
      <c r="K38" s="566"/>
      <c r="L38" s="566"/>
      <c r="M38" s="566"/>
      <c r="N38" s="566"/>
      <c r="O38" s="566"/>
      <c r="P38" s="566"/>
      <c r="Q38" s="566"/>
      <c r="R38" s="566"/>
    </row>
  </sheetData>
  <sheetProtection password="FB1F" sheet="1" objects="1" scenarios="1"/>
  <printOptions/>
  <pageMargins left="0.7874015748031497" right="0.7874015748031497" top="0.984251968503937" bottom="0.984251968503937" header="0.5118110236220472" footer="0.5118110236220472"/>
  <pageSetup fitToHeight="1" fitToWidth="1" horizontalDpi="600" verticalDpi="600" orientation="portrait" paperSize="9" scale="58" r:id="rId2"/>
  <headerFooter alignWithMargins="0">
    <oddFooter>&amp;C&amp;P / &amp;N ページ</oddFooter>
  </headerFooter>
  <rowBreaks count="1" manualBreakCount="1">
    <brk id="37"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住友信託銀行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T8300126</dc:creator>
  <cp:keywords/>
  <dc:description/>
  <cp:lastModifiedBy>日建設計</cp:lastModifiedBy>
  <cp:lastPrinted>2010-03-15T09:03:33Z</cp:lastPrinted>
  <dcterms:created xsi:type="dcterms:W3CDTF">2009-07-02T02:37:23Z</dcterms:created>
  <dcterms:modified xsi:type="dcterms:W3CDTF">2010-03-17T04:14:12Z</dcterms:modified>
  <cp:category/>
  <cp:version/>
  <cp:contentType/>
  <cp:contentStatus/>
</cp:coreProperties>
</file>